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765" windowWidth="15330" windowHeight="8340" activeTab="0"/>
  </bookViews>
  <sheets>
    <sheet name="ДОХОДЫ" sheetId="1" r:id="rId1"/>
    <sheet name="РАСХОДЫ ПО РАЗДЕЛАМ" sheetId="2" r:id="rId2"/>
    <sheet name="ПРОГРАММЫ" sheetId="3" r:id="rId3"/>
    <sheet name="ДЕФИЦИТ" sheetId="4" r:id="rId4"/>
  </sheets>
  <externalReferences>
    <externalReference r:id="rId7"/>
  </externalReferences>
  <definedNames>
    <definedName name="APPT" localSheetId="2">'ПРОГРАММЫ'!$A$12</definedName>
    <definedName name="FIO" localSheetId="2">'ПРОГРАММЫ'!$E$12</definedName>
    <definedName name="LAST_CELL" localSheetId="2">'ПРОГРАММЫ'!$I$23</definedName>
    <definedName name="SIGN" localSheetId="2">'ПРОГРАММЫ'!$A$12:$G$13</definedName>
    <definedName name="_xlnm.Print_Titles" localSheetId="0">'ДОХОДЫ'!$4:$5</definedName>
    <definedName name="_xlnm.Print_Area" localSheetId="3">'ДЕФИЦИТ'!$A$2:$K$22</definedName>
    <definedName name="_xlnm.Print_Area" localSheetId="0">'ДОХОДЫ'!$A$1:$G$84</definedName>
    <definedName name="_xlnm.Print_Area" localSheetId="1">'РАСХОДЫ ПО РАЗДЕЛАМ'!$A$1:$H$48</definedName>
  </definedNames>
  <calcPr fullCalcOnLoad="1"/>
</workbook>
</file>

<file path=xl/sharedStrings.xml><?xml version="1.0" encoding="utf-8"?>
<sst xmlns="http://schemas.openxmlformats.org/spreadsheetml/2006/main" count="378" uniqueCount="288">
  <si>
    <t>06</t>
  </si>
  <si>
    <t>08</t>
  </si>
  <si>
    <t>04</t>
  </si>
  <si>
    <t>09</t>
  </si>
  <si>
    <t>01</t>
  </si>
  <si>
    <t>Раздел</t>
  </si>
  <si>
    <t>подраздел</t>
  </si>
  <si>
    <t>Наименование расходов</t>
  </si>
  <si>
    <t>02</t>
  </si>
  <si>
    <t>03</t>
  </si>
  <si>
    <t>Функционирование законодательных (представительных) органов гос.власти и представительных органов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</si>
  <si>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</si>
  <si>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05</t>
  </si>
  <si>
    <t>07</t>
  </si>
  <si>
    <t>11</t>
  </si>
  <si>
    <t>Мобилизационная  подготовка экономики</t>
  </si>
  <si>
    <t>10</t>
  </si>
  <si>
    <t>Связь и информатика</t>
  </si>
  <si>
    <t>Физическая культура и спорт</t>
  </si>
  <si>
    <t>Охрана семьи и детства</t>
  </si>
  <si>
    <t>ИТОГО</t>
  </si>
  <si>
    <t>Обслуживание государственного и муниципального долга</t>
  </si>
  <si>
    <t>Другие общегосударственные вопросы</t>
  </si>
  <si>
    <t>Транспорт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</si>
  <si>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</si>
  <si>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</si>
  <si>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</si>
  <si>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</si>
  <si>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</si>
  <si>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</si>
  <si>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</si>
  <si>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Общегосударственные вопросы</t>
  </si>
  <si>
    <t>Национальная экономика</t>
  </si>
  <si>
    <t>Образование</t>
  </si>
  <si>
    <t>Социальная политика</t>
  </si>
  <si>
    <t>Национальная безопасность и правоохранительная деятельность</t>
  </si>
  <si>
    <t>Национальная оборона</t>
  </si>
  <si>
    <t>Х</t>
  </si>
  <si>
    <t>13</t>
  </si>
  <si>
    <t>Обслуживание государственного внутреннего и муниципального долга</t>
  </si>
  <si>
    <t>Здравоохранение</t>
  </si>
  <si>
    <t>Другие вопросы в области здравоохранения</t>
  </si>
  <si>
    <t>Другие вопросы в области физической культуры и спорта</t>
  </si>
  <si>
    <t>Дорожное хозяйство (дорожные фонды)</t>
  </si>
  <si>
    <t>Другие вопросы в области культуры, кинематографии</t>
  </si>
  <si>
    <t>12</t>
  </si>
  <si>
    <t>Другие вопросы в области национальной экономики</t>
  </si>
  <si>
    <t>Код бюджетной классификации Российской Федерации</t>
  </si>
  <si>
    <t>Доходы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</si>
  <si>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</si>
  <si>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</si>
  <si>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</si>
  <si>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</si>
  <si>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</si>
  <si>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</si>
  <si>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</si>
  <si>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</si>
  <si>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</si>
  <si>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</si>
  <si>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000 1 08 00000 00 0000 000</t>
  </si>
  <si>
    <t>ГОСУДАРСТВЕННАЯ ПОШЛИНА</t>
  </si>
  <si>
    <t>000 1 08 03010 01 0000 110</t>
  </si>
  <si>
    <t>Госпошлина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</si>
  <si>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000 1 08 07150 01 0000 110</t>
  </si>
  <si>
    <t>Государственная пошлина за выдачу разрешения на установку рекламной конструкции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</si>
  <si>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</si>
  <si>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</si>
  <si>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</si>
  <si>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</si>
  <si>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</si>
  <si>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</si>
  <si>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</si>
  <si>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</si>
  <si>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</si>
  <si>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</si>
  <si>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</si>
  <si>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</si>
  <si>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</si>
  <si>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</si>
  <si>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</si>
  <si>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</si>
  <si>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000 1 13 01995 05 0080 130</t>
  </si>
  <si>
    <t>Прочие доходы от оказания платных услуг (работ) получателями средств бюджетов муниципальных районов (платные услуги)</t>
  </si>
  <si>
    <t>009 1 13 01995 05 0080 130</t>
  </si>
  <si>
    <t>000 1 13 02995 05 0000 130</t>
  </si>
  <si>
    <t>Прочие доходы от компенсации затрат бюджетов муниципальных районов</t>
  </si>
  <si>
    <t>000 1 13 02995 05 0051 130</t>
  </si>
  <si>
    <t>Прочие доходы от компенсации затрат бюджетов муниципальных районов (оздоровительная кампания детей)</t>
  </si>
  <si>
    <t>000 1 13 02995 05 0085 130</t>
  </si>
  <si>
    <t>Прочие доходы от компенсации затрат бюджетов муниципальных районов (родительская плата)</t>
  </si>
  <si>
    <t>005 1 13 02995 05 0085 130</t>
  </si>
  <si>
    <t>родительская плата "Образование"</t>
  </si>
  <si>
    <t>007 1 13 02995 05 0085 130</t>
  </si>
  <si>
    <t>000 1 14 00000 00 0000 000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</si>
  <si>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</si>
  <si>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</si>
  <si>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</si>
  <si>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</si>
  <si>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</si>
  <si>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</si>
  <si>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</si>
  <si>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000 2 00 00000 00 0000 000</t>
  </si>
  <si>
    <t>БЕЗВОЗМЕЗДНЫЕ ПОСТУПЛЕНИЯ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</si>
  <si>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</si>
  <si>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муниципальных районов </t>
  </si>
  <si>
    <t>000 2 07 00000 00 0000 180</t>
  </si>
  <si>
    <t>ВСЕГО ДОХОДОВ</t>
  </si>
  <si>
    <t>000 1 05 01000 00 0000 110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</si>
  <si>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</si>
  <si>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</si>
  <si>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000 1 05 04000 02 0000 110</t>
  </si>
  <si>
    <t>000 1 05 03000 01 0000 110</t>
  </si>
  <si>
    <t>000 1 05 02000 02 0000 110</t>
  </si>
  <si>
    <t>Обеспечение деятельности финансовых, налоговых и таможенных органови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</si>
  <si>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</si>
  <si>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Культура, кинематография</t>
  </si>
  <si>
    <t xml:space="preserve">Физическая культура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</si>
  <si>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</si>
  <si>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005 1 13 02995 05 0051 130</t>
  </si>
  <si>
    <t>009 1 13 02995 05 0051 130</t>
  </si>
  <si>
    <t>005 1 13 02995 05 0000 130</t>
  </si>
  <si>
    <t>009 1 13 02995 05 0000 130</t>
  </si>
  <si>
    <t>001 1 13 02995 05 0000 130</t>
  </si>
  <si>
    <t>000 1 03 00000 00 0000 000</t>
  </si>
  <si>
    <t>НАЛОГИ НА ТОВАРЫ (РАБОТЫ, УСЛУГИ), РЕАЛИЗУЕМЫЕ НА ТЕРРИТОРИИ РОССИЙСКОЙ ФЕДЕРАЦИИ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</si>
  <si>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</si>
  <si>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000 1 11 05075 05 0000 120   </t>
  </si>
  <si>
    <t>Жилищно-коммунальное хозяйство</t>
  </si>
  <si>
    <t>Коммунальное хозяйство</t>
  </si>
  <si>
    <t>Благоустройство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</si>
  <si>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</si>
  <si>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</si>
  <si>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</si>
  <si>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</si>
  <si>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</si>
  <si>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</si>
  <si>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</si>
  <si>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</si>
  <si>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</si>
  <si>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обеспечение предоставления гражданам субсидий на оплату жилого помещения и коммунальных услуг</t>
  </si>
  <si>
    <t>Субвенции бюджетам муниципальных районов для осуществления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области"</t>
  </si>
  <si>
    <t>прочие доходы от компенсации затрат бюджетов муниципальных районов "Образование"</t>
  </si>
  <si>
    <t>прочие доходы от компенсации затрат бюджетов муниципальных районов "Администрация"</t>
  </si>
  <si>
    <t>101 1 13 02995 05 0000 130</t>
  </si>
  <si>
    <t>прочие доходы от компенсации затрат бюджетов муниципальных районов "СФУ"</t>
  </si>
  <si>
    <t>платные услуги "Культура, Физкультура, молодежь"</t>
  </si>
  <si>
    <t>прочие доходы от компенсации затрат бюджетов муниципальных районов "Культура, Физкультура, молодежь"</t>
  </si>
  <si>
    <t>родительская плата "Культура, Физкультура, молодежь"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</si>
  <si>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</si>
  <si>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</si>
  <si>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</si>
  <si>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</si>
  <si>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</si>
  <si>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Субсидии бюджетам муниципальных районов на частичную компенсацию транспортных расходов организаций и индивидуальных предпринимателей по доставке продовольственных и промышленных товаров для граждан в сельские населенные пункты в Московской области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</si>
  <si>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</si>
  <si>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выполнение передаваемых полномочий субъектов Российской Федерации (на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программам)</t>
  </si>
  <si>
    <t>Субвенции бюджетам муниципальных районов на выполнение передаваемых полномочий субъектов Российской Федерации (на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районов)</t>
  </si>
  <si>
    <t>Субвенции бюджетам муниципальных районов на выполнение передаваемых полномочий субъектов Российской Федерации (на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</si>
  <si>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муниципальных районов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области)</t>
  </si>
  <si>
    <t>Субвенции бюджетам муниципальных районов для осуществления государственных полномочий в соответствии с Законом Московской области №191/2015-ОЗ "О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 в области земельных отношений"</t>
  </si>
  <si>
    <t xml:space="preserve">Субвенции бюджетам муниципальных районов на обеспечение полноценным питанием беременных женщин, кормящих матерей, а также детей в возрасте до трех лет </t>
  </si>
  <si>
    <t>Субвенции бюджетам муниципальных районов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</si>
  <si>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000 1 06 00000 00 0000 000</t>
  </si>
  <si>
    <t>НАЛОГИ НА ИМУЩЕСТВО</t>
  </si>
  <si>
    <t>Охрана окружающей среды</t>
  </si>
  <si>
    <t>Другие вопросы в области охраны окружающей среды</t>
  </si>
  <si>
    <t>Итого</t>
  </si>
  <si>
    <t>Профессиональная подготовка, переподготовка и повышение квалификации</t>
  </si>
  <si>
    <t>000 2 04 00000 00 0000 000</t>
  </si>
  <si>
    <t>Безвозмездные поступления от негосударственных организаций</t>
  </si>
  <si>
    <t>000 1 11 09045 05 0000 120</t>
  </si>
  <si>
    <t>"Образование"</t>
  </si>
  <si>
    <t>"Культура, Физкультура, молодежь"</t>
  </si>
  <si>
    <t>% исполнения</t>
  </si>
  <si>
    <t>000 1 18 00000 00 0000 000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</si>
  <si>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</si>
  <si>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Исполнение бюджета Ступинского муниципального района по доходам за 1 квартал 2017 года</t>
  </si>
  <si>
    <t>Исполнено за 1 квартал 2016 года</t>
  </si>
  <si>
    <t>Уточненный план 1 квартала 2017 года</t>
  </si>
  <si>
    <t>Исполнено за 1 квартал 2017 года</t>
  </si>
  <si>
    <t>к уточненному плану 1 квартала 2017 года</t>
  </si>
  <si>
    <t>к факту 1 квартала 2016 года</t>
  </si>
  <si>
    <t xml:space="preserve">% исполнения </t>
  </si>
  <si>
    <t>Уточненный план   1 квартала 2017 года</t>
  </si>
  <si>
    <t xml:space="preserve"> к уточненному плану  1 квартала 2017 года</t>
  </si>
  <si>
    <t>Дополнительное образование детей</t>
  </si>
  <si>
    <t>х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</si>
  <si>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</si>
  <si>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</si>
  <si>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000 2 02 10000 00 0000 151</t>
  </si>
  <si>
    <t xml:space="preserve">000 2 02 15001 05 0000 151 </t>
  </si>
  <si>
    <t>000 2 02 20000 00 0000 151</t>
  </si>
  <si>
    <t>Дотации бюджетам муниципальных районов на выравнивание бюджетной обеспеченности</t>
  </si>
  <si>
    <t>000 2 02 29999 05 0042 151</t>
  </si>
  <si>
    <t>000 2 02 30000 00 0000 151</t>
  </si>
  <si>
    <t>000 2 02 30022 05 0019 151</t>
  </si>
  <si>
    <t>000 2 02 30022 05 0027 151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</si>
  <si>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</si>
  <si>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</si>
  <si>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000 2 02 30024 05 0013 151</t>
  </si>
  <si>
    <t>000 2 02 30024 05 0014 151</t>
  </si>
  <si>
    <t>000 2 02 30024 05 0016 151</t>
  </si>
  <si>
    <t>000 2 02 30024 05 0020 151</t>
  </si>
  <si>
    <t>000 2 02 30024 05 0065 151</t>
  </si>
  <si>
    <t>000 2 02 30024 05 0066 151</t>
  </si>
  <si>
    <t>000 2 02 30029 05 0025 151</t>
  </si>
  <si>
    <t>000 2 02 30029 05 0026 151</t>
  </si>
  <si>
    <t>Субвенции бюджетам муниципальных районов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</si>
  <si>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</si>
  <si>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000 2 02 39999 05 0011 151</t>
  </si>
  <si>
    <t>000 2 02 39999 05 0021 151</t>
  </si>
  <si>
    <t>000 2 02 39999 05 0022 151</t>
  </si>
  <si>
    <t>000 2 02 39999 05 0034 151</t>
  </si>
  <si>
    <t>000 2 02 40000 00 0000 151</t>
  </si>
  <si>
    <t xml:space="preserve">000 2 02 40014 05 0000 151 </t>
  </si>
  <si>
    <t xml:space="preserve">000 2 02 49999 05 0000 151 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</si>
  <si>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</si>
  <si>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</si>
  <si>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</si>
  <si>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</si>
  <si>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</si>
  <si>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000 2 02 35485 05 0000 151</t>
  </si>
  <si>
    <t>тыс.руб.</t>
  </si>
  <si>
    <t>код</t>
  </si>
  <si>
    <t>наименование</t>
  </si>
  <si>
    <t xml:space="preserve"> сумма</t>
  </si>
  <si>
    <t>ут№5</t>
  </si>
  <si>
    <t>001 01 00 00 00 00 0000 000</t>
  </si>
  <si>
    <t>Источники внутренного финансирования дефицита бюджета</t>
  </si>
  <si>
    <t>001 01 02 00 00 00 0000 000</t>
  </si>
  <si>
    <t>Кредиты кредитных организаций в валюте Российской Федерации</t>
  </si>
  <si>
    <t>001 01 02 00 00 05 0000 710</t>
  </si>
  <si>
    <t>Получение кредитов от кредитных организаций бюджетами муниципальных районов в валюте Российской Федерации.</t>
  </si>
  <si>
    <t>001 01 02 00 00 05 0000 810</t>
  </si>
  <si>
    <t>Погашение бюджетами муниципальных районов кредитов от кредитных организаций  в валюте Российской Федерации.</t>
  </si>
  <si>
    <t>001 01 05 00 00 00 0000 000</t>
  </si>
  <si>
    <t>Изменение остатков средств на счетах по учету средств бюджета</t>
  </si>
  <si>
    <t>001 01 05 00 00 00 0000 500</t>
  </si>
  <si>
    <t>Увеличение остатков средств бюджетов</t>
  </si>
  <si>
    <t>001 01 05 02 01 00 0000 510</t>
  </si>
  <si>
    <t xml:space="preserve">Увеличение прочих остатков денежных средств бюджетов </t>
  </si>
  <si>
    <t>001 01 05 02 01 05 0000 510</t>
  </si>
  <si>
    <t>Увеличение прочих остатков денежных средств бюджетов муниципальных районов</t>
  </si>
  <si>
    <t>001 01 05 02 00 00 0000 600</t>
  </si>
  <si>
    <t xml:space="preserve">Уменьшение прочих остатков средств бюджетов </t>
  </si>
  <si>
    <t>001 01 05 02 01 00 0000 610</t>
  </si>
  <si>
    <t xml:space="preserve">Уменьшение прочих остатков денежных средств бюджетов </t>
  </si>
  <si>
    <t>001 01 05 02 01 05 0000 610</t>
  </si>
  <si>
    <t>Уменьшение прочих остатков денежных средств бюджетов муниципальных районов</t>
  </si>
  <si>
    <t>Источники внутреннего  финансирования дефицита бюджета Ступинского муниципального района за 1 квартал 2017 года</t>
  </si>
  <si>
    <t>Утвержденный план
на 2017 год</t>
  </si>
  <si>
    <t>Дефицит (-), профицит (+) бюджета Ступинского муниципального района</t>
  </si>
  <si>
    <t>0100000000</t>
  </si>
  <si>
    <t>Муниципальная программа Ступинского муниципального района "Содержание и развитие жилищно-коммунального хозяйства Ступинского муниципального района"</t>
  </si>
  <si>
    <t>0200000000</t>
  </si>
  <si>
    <t>Муниципальная программа Ступинского муниципального района "Культура Ступинского муниципального района"</t>
  </si>
  <si>
    <t>0300000000</t>
  </si>
  <si>
    <t>Муниципальная программа Ступинского муниципального района "Образование Ступинского муниципального района"</t>
  </si>
  <si>
    <t>0400000000</t>
  </si>
  <si>
    <t>Муниципальная программа Ступинского муниципального района "Физическая культура и спорт Ступинского муниципального района"</t>
  </si>
  <si>
    <t>0500000000</t>
  </si>
  <si>
    <t>Муниципальная программа Ступинского муниципального района "Сельское хозяйство Ступинского муниципального района"</t>
  </si>
  <si>
    <t>0600000000</t>
  </si>
  <si>
    <t>Муниципальная программа Ступинского муниципального района "Экология и окружающая среда Ступинского муниципального района"</t>
  </si>
  <si>
    <t>0700000000</t>
  </si>
  <si>
    <t>Муниципальная программа Ступинского муниципального района "Безопасность Ступинского муниципального района"</t>
  </si>
  <si>
    <t>0800000000</t>
  </si>
  <si>
    <t>Муниципальная программа "Жилище" Ступинского муниципального района</t>
  </si>
  <si>
    <t>0900000000</t>
  </si>
  <si>
    <t>Муниципальная программа Ступинского муниципального района "Предпринимательство Ступинского муниципального района"</t>
  </si>
  <si>
    <t>1000000000</t>
  </si>
  <si>
    <t>Муниципальная программа Ступинского муниципального района "Муниципальное управление"</t>
  </si>
  <si>
    <t>1100000000</t>
  </si>
  <si>
    <t>Муниципальная программа Ступинского муниципального района "Информационная политика Ступинского муниципального района"</t>
  </si>
  <si>
    <t>1200000000</t>
  </si>
  <si>
    <t>Муниципальная программа Ступинского муниципального района "Развитие и функционирование дорожно-транспортного комплекса и связи на территории Ступинского мунципального района"</t>
  </si>
  <si>
    <t>1300000000</t>
  </si>
  <si>
    <t>Муниципальная программа Ступинского муниципального района "Энергетическая эффективность и развитие энергетики на территории Ступинского муниципального района"</t>
  </si>
  <si>
    <t>1400000000</t>
  </si>
  <si>
    <t>Муниципальная программа Ступинского муниципального района "Доступная среда Ступинского муниципального района"</t>
  </si>
  <si>
    <t>1500000000</t>
  </si>
  <si>
    <t>Муниципальная программа Ступинского муниципального района "Молодежь Ступинского муниципального района"</t>
  </si>
  <si>
    <t>1600000000</t>
  </si>
  <si>
    <t>Муниципальная программа Ступинского муниципального района "Дополнительные меры социальной поддержки отдельных категорий жителей Ступинского муниципального района"</t>
  </si>
  <si>
    <t>Исполнение бюджета Ступинского муниципального района в разрезе муниципальных программ за 1 квартал  2017 года</t>
  </si>
  <si>
    <t>Код целевой статьи</t>
  </si>
  <si>
    <t>НАИМЕНОВАНИЕ МУНИЦИПАЛЬНОЙ ПРОГРАММЫ</t>
  </si>
  <si>
    <t>Исполнение бюджета Ступинского муниципального района по разделам и подразделам классификации расходов бюджетов
 за 1 квартал  2017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</si>
</sst>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0.0000"/>
    <numFmt numFmtId="176" formatCode="0.000"/>
    <numFmt numFmtId="177" formatCode="0.00000"/>
    <numFmt numFmtId="178" formatCode="0.0%"/>
    <numFmt numFmtId="179" formatCode="dd/mm/yyyy\ hh:mm"/>
    <numFmt numFmtId="180" formatCode="?"/>
  </numFmts>
  <fonts count="74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color indexed="10"/>
      <name val="Arial Narrow"/>
      <family val="2"/>
    </font>
    <font>
      <i/>
      <sz val="10"/>
      <name val="Arial Narrow"/>
      <family val="2"/>
    </font>
    <font>
      <sz val="10"/>
      <name val="Arial"/>
      <family val="2"/>
    </font>
    <font>
      <sz val="8"/>
      <name val="Arial Cyr"/>
      <family val="0"/>
    </font>
    <font>
      <b/>
      <i/>
      <sz val="10"/>
      <name val="Arial Narrow"/>
      <family val="2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8"/>
      <color indexed="10"/>
      <name val="Times New Roman Cyr"/>
      <family val="1"/>
    </font>
    <font>
      <sz val="6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4"/>
      <name val="Arial Narrow"/>
      <family val="2"/>
    </font>
    <font>
      <b/>
      <sz val="10"/>
      <color indexed="14"/>
      <name val="Arial Narrow"/>
      <family val="2"/>
    </font>
    <font>
      <b/>
      <i/>
      <sz val="10"/>
      <color indexed="14"/>
      <name val="Arial Narrow"/>
      <family val="2"/>
    </font>
    <font>
      <b/>
      <sz val="10"/>
      <color indexed="36"/>
      <name val="Arial Narrow"/>
      <family val="2"/>
    </font>
    <font>
      <sz val="8.5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FF"/>
      <name val="Arial Narrow"/>
      <family val="2"/>
    </font>
    <font>
      <b/>
      <sz val="10"/>
      <color rgb="FFFF00FF"/>
      <name val="Arial Narrow"/>
      <family val="2"/>
    </font>
    <font>
      <b/>
      <i/>
      <sz val="10"/>
      <color rgb="FFFF00FF"/>
      <name val="Arial Narrow"/>
      <family val="2"/>
    </font>
    <font>
      <b/>
      <sz val="10"/>
      <color rgb="FF7030A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72" fontId="0" fillId="0" borderId="0" xfId="0" applyNumberFormat="1" applyFill="1" applyAlignment="1">
      <alignment horizontal="right"/>
    </xf>
    <xf numFmtId="0" fontId="0" fillId="0" borderId="0" xfId="0" applyBorder="1" applyAlignment="1">
      <alignment vertical="top" wrapText="1"/>
    </xf>
    <xf numFmtId="172" fontId="6" fillId="0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/>
    </xf>
    <xf numFmtId="0" fontId="7" fillId="0" borderId="14" xfId="0" applyFont="1" applyBorder="1" applyAlignment="1">
      <alignment wrapText="1"/>
    </xf>
    <xf numFmtId="49" fontId="6" fillId="0" borderId="13" xfId="0" applyNumberFormat="1" applyFont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8" fillId="0" borderId="1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12" fillId="0" borderId="10" xfId="6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vertical="center"/>
    </xf>
    <xf numFmtId="1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11" fillId="0" borderId="10" xfId="66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vertical="center"/>
    </xf>
    <xf numFmtId="1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left" vertical="center" wrapText="1" indent="2"/>
      <protection/>
    </xf>
    <xf numFmtId="1" fontId="12" fillId="0" borderId="13" xfId="0" applyNumberFormat="1" applyFont="1" applyFill="1" applyBorder="1" applyAlignment="1" applyProtection="1">
      <alignment horizontal="center" vertic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 indent="1"/>
      <protection/>
    </xf>
    <xf numFmtId="0" fontId="12" fillId="0" borderId="0" xfId="0" applyFont="1" applyFill="1" applyAlignment="1">
      <alignment vertical="center"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173" fontId="11" fillId="0" borderId="0" xfId="0" applyNumberFormat="1" applyFont="1" applyFill="1" applyAlignment="1">
      <alignment vertical="center"/>
    </xf>
    <xf numFmtId="174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1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172" fontId="12" fillId="0" borderId="10" xfId="66" applyNumberFormat="1" applyFont="1" applyFill="1" applyBorder="1" applyAlignment="1" applyProtection="1">
      <alignment horizontal="center" vertical="center"/>
      <protection/>
    </xf>
    <xf numFmtId="174" fontId="11" fillId="0" borderId="0" xfId="0" applyNumberFormat="1" applyFont="1" applyFill="1" applyAlignment="1">
      <alignment horizontal="center" vertical="center"/>
    </xf>
    <xf numFmtId="172" fontId="12" fillId="0" borderId="0" xfId="66" applyNumberFormat="1" applyFont="1" applyFill="1" applyBorder="1" applyAlignment="1" applyProtection="1">
      <alignment horizontal="center" vertical="center"/>
      <protection/>
    </xf>
    <xf numFmtId="172" fontId="11" fillId="0" borderId="0" xfId="66" applyNumberFormat="1" applyFont="1" applyFill="1" applyBorder="1" applyAlignment="1" applyProtection="1">
      <alignment horizontal="center" vertical="center"/>
      <protection/>
    </xf>
    <xf numFmtId="172" fontId="0" fillId="0" borderId="10" xfId="0" applyNumberFormat="1" applyFont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172" fontId="5" fillId="0" borderId="13" xfId="0" applyNumberFormat="1" applyFont="1" applyFill="1" applyBorder="1" applyAlignment="1">
      <alignment horizontal="right"/>
    </xf>
    <xf numFmtId="172" fontId="5" fillId="0" borderId="10" xfId="0" applyNumberFormat="1" applyFont="1" applyBorder="1" applyAlignment="1">
      <alignment horizontal="center"/>
    </xf>
    <xf numFmtId="0" fontId="10" fillId="0" borderId="0" xfId="57" applyFont="1" applyAlignment="1">
      <alignment horizontal="left"/>
      <protection/>
    </xf>
    <xf numFmtId="0" fontId="11" fillId="0" borderId="0" xfId="0" applyFont="1" applyFill="1" applyAlignment="1">
      <alignment horizontal="right" vertical="center" wrapText="1"/>
    </xf>
    <xf numFmtId="0" fontId="11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15" fillId="0" borderId="10" xfId="0" applyNumberFormat="1" applyFont="1" applyFill="1" applyBorder="1" applyAlignment="1" applyProtection="1">
      <alignment horizontal="center" vertical="center" wrapText="1"/>
      <protection/>
    </xf>
    <xf numFmtId="172" fontId="15" fillId="0" borderId="10" xfId="66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 vertical="center"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19" fillId="0" borderId="10" xfId="66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>
      <alignment vertical="center"/>
    </xf>
    <xf numFmtId="172" fontId="0" fillId="0" borderId="10" xfId="0" applyNumberFormat="1" applyFont="1" applyFill="1" applyBorder="1" applyAlignment="1">
      <alignment horizontal="center"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NumberFormat="1" applyFont="1" applyFill="1" applyBorder="1" applyAlignment="1" applyProtection="1">
      <alignment horizontal="left" vertical="center" wrapText="1" indent="1"/>
      <protection/>
    </xf>
    <xf numFmtId="174" fontId="12" fillId="0" borderId="10" xfId="66" applyNumberFormat="1" applyFont="1" applyFill="1" applyBorder="1" applyAlignment="1" applyProtection="1">
      <alignment horizontal="center" vertical="center"/>
      <protection/>
    </xf>
    <xf numFmtId="174" fontId="12" fillId="0" borderId="10" xfId="66" applyNumberFormat="1" applyFont="1" applyFill="1" applyBorder="1" applyAlignment="1" applyProtection="1">
      <alignment horizontal="center" vertical="center"/>
      <protection/>
    </xf>
    <xf numFmtId="174" fontId="11" fillId="0" borderId="10" xfId="66" applyNumberFormat="1" applyFont="1" applyFill="1" applyBorder="1" applyAlignment="1" applyProtection="1">
      <alignment horizontal="center" vertical="center"/>
      <protection/>
    </xf>
    <xf numFmtId="174" fontId="19" fillId="0" borderId="10" xfId="66" applyNumberFormat="1" applyFont="1" applyFill="1" applyBorder="1" applyAlignment="1" applyProtection="1">
      <alignment horizontal="center" vertical="center"/>
      <protection/>
    </xf>
    <xf numFmtId="174" fontId="15" fillId="0" borderId="10" xfId="66" applyNumberFormat="1" applyFont="1" applyFill="1" applyBorder="1" applyAlignment="1" applyProtection="1">
      <alignment horizontal="center" vertical="center"/>
      <protection/>
    </xf>
    <xf numFmtId="174" fontId="12" fillId="0" borderId="10" xfId="66" applyNumberFormat="1" applyFont="1" applyFill="1" applyBorder="1" applyAlignment="1">
      <alignment horizontal="center" vertical="center"/>
    </xf>
    <xf numFmtId="174" fontId="11" fillId="0" borderId="10" xfId="66" applyNumberFormat="1" applyFont="1" applyFill="1" applyBorder="1" applyAlignment="1">
      <alignment horizontal="center" vertical="center"/>
    </xf>
    <xf numFmtId="174" fontId="12" fillId="0" borderId="13" xfId="66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73" fontId="14" fillId="0" borderId="0" xfId="0" applyNumberFormat="1" applyFont="1" applyFill="1" applyAlignment="1">
      <alignment vertical="center"/>
    </xf>
    <xf numFmtId="173" fontId="11" fillId="0" borderId="0" xfId="0" applyNumberFormat="1" applyFont="1" applyFill="1" applyAlignment="1">
      <alignment horizontal="center" vertical="center"/>
    </xf>
    <xf numFmtId="173" fontId="12" fillId="0" borderId="0" xfId="0" applyNumberFormat="1" applyFont="1" applyFill="1" applyAlignment="1">
      <alignment vertical="center"/>
    </xf>
    <xf numFmtId="173" fontId="11" fillId="0" borderId="0" xfId="0" applyNumberFormat="1" applyFont="1" applyFill="1" applyAlignment="1">
      <alignment vertical="center"/>
    </xf>
    <xf numFmtId="173" fontId="20" fillId="0" borderId="0" xfId="0" applyNumberFormat="1" applyFont="1" applyFill="1" applyAlignment="1">
      <alignment vertical="center"/>
    </xf>
    <xf numFmtId="173" fontId="18" fillId="0" borderId="0" xfId="0" applyNumberFormat="1" applyFont="1" applyFill="1" applyAlignment="1">
      <alignment vertical="center"/>
    </xf>
    <xf numFmtId="173" fontId="12" fillId="0" borderId="0" xfId="0" applyNumberFormat="1" applyFont="1" applyFill="1" applyAlignment="1">
      <alignment vertical="center"/>
    </xf>
    <xf numFmtId="173" fontId="11" fillId="0" borderId="0" xfId="0" applyNumberFormat="1" applyFont="1" applyFill="1" applyBorder="1" applyAlignment="1">
      <alignment vertical="center"/>
    </xf>
    <xf numFmtId="173" fontId="15" fillId="0" borderId="0" xfId="0" applyNumberFormat="1" applyFont="1" applyFill="1" applyAlignment="1">
      <alignment vertical="center"/>
    </xf>
    <xf numFmtId="173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vertical="center"/>
    </xf>
    <xf numFmtId="1" fontId="70" fillId="0" borderId="0" xfId="0" applyNumberFormat="1" applyFont="1" applyFill="1" applyAlignment="1">
      <alignment horizontal="center" vertical="center"/>
    </xf>
    <xf numFmtId="0" fontId="72" fillId="0" borderId="0" xfId="0" applyFont="1" applyFill="1" applyAlignment="1">
      <alignment vertical="center"/>
    </xf>
    <xf numFmtId="0" fontId="70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right"/>
    </xf>
    <xf numFmtId="172" fontId="73" fillId="0" borderId="0" xfId="0" applyNumberFormat="1" applyFont="1" applyFill="1" applyAlignment="1">
      <alignment vertical="center"/>
    </xf>
    <xf numFmtId="0" fontId="24" fillId="0" borderId="0" xfId="55" applyFont="1">
      <alignment/>
      <protection/>
    </xf>
    <xf numFmtId="0" fontId="25" fillId="0" borderId="0" xfId="56" applyFont="1" applyAlignment="1">
      <alignment horizontal="right" wrapText="1"/>
      <protection/>
    </xf>
    <xf numFmtId="0" fontId="27" fillId="0" borderId="0" xfId="55" applyFont="1" applyBorder="1" applyAlignment="1">
      <alignment horizontal="center" vertical="center" wrapText="1"/>
      <protection/>
    </xf>
    <xf numFmtId="0" fontId="24" fillId="0" borderId="0" xfId="55" applyFont="1" applyAlignment="1">
      <alignment horizontal="right"/>
      <protection/>
    </xf>
    <xf numFmtId="0" fontId="27" fillId="0" borderId="17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49" fontId="24" fillId="0" borderId="10" xfId="55" applyNumberFormat="1" applyFont="1" applyBorder="1" applyAlignment="1">
      <alignment vertical="top"/>
      <protection/>
    </xf>
    <xf numFmtId="0" fontId="27" fillId="0" borderId="10" xfId="55" applyFont="1" applyBorder="1" applyAlignment="1">
      <alignment horizontal="left" vertical="center"/>
      <protection/>
    </xf>
    <xf numFmtId="0" fontId="24" fillId="0" borderId="10" xfId="55" applyFont="1" applyBorder="1" applyAlignment="1">
      <alignment vertical="center"/>
      <protection/>
    </xf>
    <xf numFmtId="172" fontId="24" fillId="0" borderId="10" xfId="55" applyNumberFormat="1" applyFont="1" applyBorder="1" applyAlignment="1">
      <alignment vertical="center"/>
      <protection/>
    </xf>
    <xf numFmtId="172" fontId="27" fillId="0" borderId="10" xfId="55" applyNumberFormat="1" applyFont="1" applyFill="1" applyBorder="1" applyAlignment="1">
      <alignment vertical="center"/>
      <protection/>
    </xf>
    <xf numFmtId="0" fontId="24" fillId="0" borderId="0" xfId="55" applyFont="1" applyFill="1" applyAlignment="1">
      <alignment vertical="center"/>
      <protection/>
    </xf>
    <xf numFmtId="0" fontId="24" fillId="0" borderId="0" xfId="55" applyFont="1" applyFill="1">
      <alignment/>
      <protection/>
    </xf>
    <xf numFmtId="9" fontId="24" fillId="0" borderId="10" xfId="55" applyNumberFormat="1" applyFont="1" applyBorder="1" applyAlignment="1">
      <alignment vertical="top"/>
      <protection/>
    </xf>
    <xf numFmtId="178" fontId="24" fillId="0" borderId="10" xfId="55" applyNumberFormat="1" applyFont="1" applyFill="1" applyBorder="1" applyAlignment="1">
      <alignment horizontal="right" vertical="top"/>
      <protection/>
    </xf>
    <xf numFmtId="9" fontId="24" fillId="0" borderId="0" xfId="55" applyNumberFormat="1" applyFont="1" applyFill="1" applyAlignment="1">
      <alignment vertical="top"/>
      <protection/>
    </xf>
    <xf numFmtId="49" fontId="27" fillId="0" borderId="10" xfId="55" applyNumberFormat="1" applyFont="1" applyBorder="1" applyAlignment="1">
      <alignment vertical="center"/>
      <protection/>
    </xf>
    <xf numFmtId="0" fontId="27" fillId="0" borderId="10" xfId="55" applyFont="1" applyBorder="1" applyAlignment="1">
      <alignment horizontal="center" vertical="center"/>
      <protection/>
    </xf>
    <xf numFmtId="172" fontId="24" fillId="0" borderId="0" xfId="55" applyNumberFormat="1" applyFont="1" applyFill="1">
      <alignment/>
      <protection/>
    </xf>
    <xf numFmtId="172" fontId="27" fillId="0" borderId="10" xfId="55" applyNumberFormat="1" applyFont="1" applyBorder="1" applyAlignment="1">
      <alignment vertical="center"/>
      <protection/>
    </xf>
    <xf numFmtId="172" fontId="27" fillId="0" borderId="0" xfId="55" applyNumberFormat="1" applyFont="1" applyFill="1" applyAlignment="1">
      <alignment vertical="top"/>
      <protection/>
    </xf>
    <xf numFmtId="49" fontId="24" fillId="0" borderId="10" xfId="55" applyNumberFormat="1" applyFont="1" applyBorder="1" applyAlignment="1">
      <alignment vertical="center"/>
      <protection/>
    </xf>
    <xf numFmtId="172" fontId="24" fillId="0" borderId="10" xfId="55" applyNumberFormat="1" applyFont="1" applyFill="1" applyBorder="1" applyAlignment="1">
      <alignment vertical="center"/>
      <protection/>
    </xf>
    <xf numFmtId="172" fontId="10" fillId="0" borderId="0" xfId="55" applyNumberFormat="1" applyFont="1" applyFill="1" applyAlignment="1">
      <alignment horizontal="center" vertical="top" wrapText="1"/>
      <protection/>
    </xf>
    <xf numFmtId="0" fontId="28" fillId="0" borderId="0" xfId="55" applyFont="1" applyFill="1" applyAlignment="1">
      <alignment horizontal="center" vertical="top" wrapText="1"/>
      <protection/>
    </xf>
    <xf numFmtId="0" fontId="10" fillId="0" borderId="0" xfId="55" applyFont="1" applyFill="1" applyAlignment="1">
      <alignment horizontal="center" vertical="top" wrapText="1"/>
      <protection/>
    </xf>
    <xf numFmtId="172" fontId="24" fillId="0" borderId="0" xfId="55" applyNumberFormat="1" applyFont="1" applyFill="1" applyAlignment="1">
      <alignment vertical="top"/>
      <protection/>
    </xf>
    <xf numFmtId="172" fontId="27" fillId="0" borderId="0" xfId="55" applyNumberFormat="1" applyFont="1" applyFill="1">
      <alignment/>
      <protection/>
    </xf>
    <xf numFmtId="172" fontId="27" fillId="0" borderId="0" xfId="55" applyNumberFormat="1" applyFont="1" applyFill="1" applyBorder="1">
      <alignment/>
      <protection/>
    </xf>
    <xf numFmtId="172" fontId="24" fillId="0" borderId="0" xfId="55" applyNumberFormat="1" applyFont="1" applyFill="1" applyAlignment="1">
      <alignment vertical="top"/>
      <protection/>
    </xf>
    <xf numFmtId="172" fontId="24" fillId="0" borderId="0" xfId="55" applyNumberFormat="1" applyFont="1" applyFill="1" applyBorder="1">
      <alignment/>
      <protection/>
    </xf>
    <xf numFmtId="172" fontId="27" fillId="0" borderId="0" xfId="55" applyNumberFormat="1" applyFont="1" applyFill="1" applyBorder="1" applyAlignment="1">
      <alignment vertical="top"/>
      <protection/>
    </xf>
    <xf numFmtId="172" fontId="24" fillId="0" borderId="0" xfId="55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29" fillId="0" borderId="0" xfId="55" applyFont="1">
      <alignment/>
      <protection/>
    </xf>
    <xf numFmtId="172" fontId="27" fillId="0" borderId="0" xfId="55" applyNumberFormat="1" applyFont="1" applyAlignment="1">
      <alignment vertical="top"/>
      <protection/>
    </xf>
    <xf numFmtId="172" fontId="24" fillId="0" borderId="0" xfId="55" applyNumberFormat="1" applyFont="1" applyAlignment="1">
      <alignment vertical="top"/>
      <protection/>
    </xf>
    <xf numFmtId="0" fontId="24" fillId="0" borderId="0" xfId="55" applyFont="1" applyFill="1" applyAlignment="1">
      <alignment horizontal="right"/>
      <protection/>
    </xf>
    <xf numFmtId="0" fontId="24" fillId="0" borderId="0" xfId="55" applyFont="1" applyAlignment="1">
      <alignment horizontal="left"/>
      <protection/>
    </xf>
    <xf numFmtId="0" fontId="10" fillId="0" borderId="0" xfId="55" applyFont="1" applyAlignment="1">
      <alignment horizontal="left"/>
      <protection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6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72" fontId="0" fillId="0" borderId="16" xfId="0" applyNumberForma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7" fillId="0" borderId="10" xfId="55" applyFont="1" applyBorder="1" applyAlignment="1">
      <alignment horizontal="justify" vertical="center" wrapText="1"/>
      <protection/>
    </xf>
    <xf numFmtId="0" fontId="24" fillId="0" borderId="10" xfId="55" applyFont="1" applyBorder="1" applyAlignment="1">
      <alignment horizontal="justify" vertical="center" wrapText="1"/>
      <protection/>
    </xf>
    <xf numFmtId="0" fontId="24" fillId="0" borderId="10" xfId="55" applyFont="1" applyBorder="1" applyAlignment="1">
      <alignment horizontal="justify" vertical="center"/>
      <protection/>
    </xf>
    <xf numFmtId="0" fontId="10" fillId="0" borderId="0" xfId="55" applyFont="1" applyFill="1" applyAlignment="1">
      <alignment horizontal="center" wrapText="1"/>
      <protection/>
    </xf>
    <xf numFmtId="0" fontId="24" fillId="0" borderId="0" xfId="55" applyFont="1" applyAlignment="1">
      <alignment horizontal="center" wrapText="1"/>
      <protection/>
    </xf>
    <xf numFmtId="0" fontId="26" fillId="0" borderId="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/>
      <protection/>
    </xf>
    <xf numFmtId="0" fontId="27" fillId="0" borderId="10" xfId="55" applyFont="1" applyBorder="1" applyAlignment="1">
      <alignment horizontal="left" vertical="center"/>
      <protection/>
    </xf>
    <xf numFmtId="0" fontId="50" fillId="0" borderId="0" xfId="54" applyFont="1" applyBorder="1" applyAlignment="1" applyProtection="1">
      <alignment/>
      <protection/>
    </xf>
    <xf numFmtId="0" fontId="16" fillId="0" borderId="0" xfId="54">
      <alignment/>
      <protection/>
    </xf>
    <xf numFmtId="0" fontId="50" fillId="0" borderId="0" xfId="54" applyFont="1" applyBorder="1" applyAlignment="1" applyProtection="1">
      <alignment horizontal="left" vertical="top" wrapText="1"/>
      <protection/>
    </xf>
    <xf numFmtId="0" fontId="16" fillId="0" borderId="0" xfId="54" applyFont="1" applyBorder="1" applyAlignment="1" applyProtection="1">
      <alignment horizontal="left" vertical="top" wrapText="1"/>
      <protection/>
    </xf>
    <xf numFmtId="0" fontId="50" fillId="0" borderId="0" xfId="54" applyFont="1" applyBorder="1" applyAlignment="1" applyProtection="1">
      <alignment horizontal="left" vertical="top" wrapText="1"/>
      <protection/>
    </xf>
    <xf numFmtId="49" fontId="51" fillId="0" borderId="10" xfId="54" applyNumberFormat="1" applyFont="1" applyBorder="1" applyAlignment="1" applyProtection="1">
      <alignment horizontal="center"/>
      <protection/>
    </xf>
    <xf numFmtId="49" fontId="51" fillId="0" borderId="10" xfId="54" applyNumberFormat="1" applyFont="1" applyBorder="1" applyAlignment="1" applyProtection="1">
      <alignment horizontal="left"/>
      <protection/>
    </xf>
    <xf numFmtId="49" fontId="52" fillId="0" borderId="10" xfId="54" applyNumberFormat="1" applyFont="1" applyBorder="1" applyAlignment="1" applyProtection="1">
      <alignment horizontal="center" vertical="center" wrapText="1"/>
      <protection/>
    </xf>
    <xf numFmtId="49" fontId="52" fillId="0" borderId="10" xfId="54" applyNumberFormat="1" applyFont="1" applyBorder="1" applyAlignment="1" applyProtection="1">
      <alignment horizontal="left" vertical="center" wrapText="1"/>
      <protection/>
    </xf>
    <xf numFmtId="49" fontId="51" fillId="0" borderId="10" xfId="54" applyNumberFormat="1" applyFont="1" applyBorder="1" applyAlignment="1" applyProtection="1">
      <alignment horizontal="center" vertical="top" wrapText="1"/>
      <protection/>
    </xf>
    <xf numFmtId="0" fontId="23" fillId="0" borderId="0" xfId="54" applyFont="1" applyBorder="1" applyAlignment="1" applyProtection="1">
      <alignment horizontal="center" vertical="top" wrapText="1"/>
      <protection/>
    </xf>
    <xf numFmtId="0" fontId="52" fillId="0" borderId="10" xfId="54" applyFont="1" applyBorder="1" applyAlignment="1">
      <alignment horizontal="center" vertical="center"/>
      <protection/>
    </xf>
    <xf numFmtId="172" fontId="52" fillId="0" borderId="10" xfId="54" applyNumberFormat="1" applyFont="1" applyBorder="1" applyAlignment="1">
      <alignment horizontal="center" vertical="center"/>
      <protection/>
    </xf>
    <xf numFmtId="173" fontId="52" fillId="0" borderId="10" xfId="54" applyNumberFormat="1" applyFont="1" applyBorder="1" applyAlignment="1" applyProtection="1">
      <alignment horizontal="center" vertical="center" wrapText="1"/>
      <protection/>
    </xf>
    <xf numFmtId="172" fontId="52" fillId="10" borderId="10" xfId="54" applyNumberFormat="1" applyFont="1" applyFill="1" applyBorder="1" applyAlignment="1" applyProtection="1">
      <alignment horizontal="center" vertical="center" wrapText="1"/>
      <protection/>
    </xf>
    <xf numFmtId="172" fontId="52" fillId="12" borderId="10" xfId="54" applyNumberFormat="1" applyFont="1" applyFill="1" applyBorder="1" applyAlignment="1" applyProtection="1">
      <alignment horizontal="center" vertical="center" wrapText="1"/>
      <protection/>
    </xf>
    <xf numFmtId="0" fontId="51" fillId="0" borderId="10" xfId="54" applyFont="1" applyBorder="1" applyAlignment="1" applyProtection="1">
      <alignment horizontal="center" vertical="top" wrapText="1"/>
      <protection/>
    </xf>
    <xf numFmtId="172" fontId="51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54" applyFont="1" applyBorder="1" applyAlignment="1">
      <alignment horizontal="center" vertical="center"/>
      <protection/>
    </xf>
    <xf numFmtId="172" fontId="51" fillId="0" borderId="10" xfId="54" applyNumberFormat="1" applyFont="1" applyBorder="1" applyAlignment="1">
      <alignment horizontal="center" vertic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Книга1_прил 11 дефицит" xfId="55"/>
    <cellStyle name="Обычный_Книга1_прил 12 дефицит" xfId="56"/>
    <cellStyle name="Обычный_Книга1_расходы" xfId="57"/>
    <cellStyle name="Обычный_Прил 1_Доходы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Budget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">
      <selection activeCell="I52" sqref="I52"/>
    </sheetView>
  </sheetViews>
  <sheetFormatPr defaultColWidth="9.00390625" defaultRowHeight="12.75"/>
  <cols>
    <col min="1" max="1" width="21.00390625" style="41" customWidth="1"/>
    <col min="2" max="2" width="71.00390625" style="41" customWidth="1"/>
    <col min="3" max="5" width="11.00390625" style="42" customWidth="1"/>
    <col min="6" max="6" width="10.75390625" style="42" customWidth="1"/>
    <col min="7" max="7" width="10.00390625" style="42" customWidth="1"/>
    <col min="8" max="8" width="9.125" style="63" customWidth="1"/>
    <col min="9" max="9" width="9.125" style="42" customWidth="1"/>
    <col min="10" max="10" width="9.125" style="111" customWidth="1"/>
    <col min="11" max="16384" width="9.125" style="42" customWidth="1"/>
  </cols>
  <sheetData>
    <row r="1" spans="1:6" ht="11.25" customHeight="1">
      <c r="A1" s="43"/>
      <c r="B1" s="43"/>
      <c r="C1" s="44"/>
      <c r="D1" s="44"/>
      <c r="E1" s="44"/>
      <c r="F1" s="45"/>
    </row>
    <row r="2" spans="1:10" s="46" customFormat="1" ht="17.25" customHeight="1">
      <c r="A2" s="172" t="s">
        <v>176</v>
      </c>
      <c r="B2" s="172"/>
      <c r="C2" s="172"/>
      <c r="D2" s="172"/>
      <c r="E2" s="172"/>
      <c r="F2" s="172"/>
      <c r="H2" s="99"/>
      <c r="J2" s="111"/>
    </row>
    <row r="3" spans="1:3" ht="11.25" customHeight="1">
      <c r="A3" s="47"/>
      <c r="B3" s="47"/>
      <c r="C3" s="40"/>
    </row>
    <row r="4" spans="1:10" s="98" customFormat="1" ht="18" customHeight="1">
      <c r="A4" s="171" t="s">
        <v>47</v>
      </c>
      <c r="B4" s="171" t="s">
        <v>48</v>
      </c>
      <c r="C4" s="168" t="s">
        <v>178</v>
      </c>
      <c r="D4" s="168" t="s">
        <v>179</v>
      </c>
      <c r="E4" s="168" t="s">
        <v>177</v>
      </c>
      <c r="F4" s="166" t="s">
        <v>173</v>
      </c>
      <c r="G4" s="167"/>
      <c r="H4" s="100"/>
      <c r="J4" s="112"/>
    </row>
    <row r="5" spans="1:10" s="98" customFormat="1" ht="70.5" customHeight="1">
      <c r="A5" s="171"/>
      <c r="B5" s="171"/>
      <c r="C5" s="169"/>
      <c r="D5" s="169"/>
      <c r="E5" s="169"/>
      <c r="F5" s="110" t="s">
        <v>180</v>
      </c>
      <c r="G5" s="110" t="s">
        <v>181</v>
      </c>
      <c r="H5" s="108"/>
      <c r="I5" s="109"/>
      <c r="J5" s="112"/>
    </row>
    <row r="6" spans="1:9" ht="24.75" customHeight="1">
      <c r="A6" s="66" t="s">
        <v>49</v>
      </c>
      <c r="B6" s="67" t="s">
        <v>50</v>
      </c>
      <c r="C6" s="89">
        <f>C7+C9+C11+C16+C17+C20+C21+C29+C31+C45+C49+C50+C51</f>
        <v>396621.6</v>
      </c>
      <c r="D6" s="89">
        <f>D7+D9+D11+D16+D17+D20+D21+D29+D31+D45+D49+D50+D51</f>
        <v>430772.19999999995</v>
      </c>
      <c r="E6" s="89">
        <f>E7+E9+E11+E16+E17+E20+E21+E29+E31+E45+E49+E50+E51</f>
        <v>380705.97</v>
      </c>
      <c r="F6" s="68">
        <f aca="true" t="shared" si="0" ref="F6:F15">D6/C6*100</f>
        <v>108.61037321214981</v>
      </c>
      <c r="G6" s="68">
        <f>D6/E6*100</f>
        <v>113.15089174987195</v>
      </c>
      <c r="I6" s="123"/>
    </row>
    <row r="7" spans="1:10" s="51" customFormat="1" ht="20.25" customHeight="1">
      <c r="A7" s="48" t="s">
        <v>51</v>
      </c>
      <c r="B7" s="49" t="s">
        <v>52</v>
      </c>
      <c r="C7" s="90">
        <f>C8</f>
        <v>265000</v>
      </c>
      <c r="D7" s="90">
        <f>D8</f>
        <v>269511.5</v>
      </c>
      <c r="E7" s="90">
        <f>E8</f>
        <v>256906.7</v>
      </c>
      <c r="F7" s="50">
        <f t="shared" si="0"/>
        <v>101.70245283018869</v>
      </c>
      <c r="G7" s="68">
        <f aca="true" t="shared" si="1" ref="G7:G55">D7/E7*100</f>
        <v>104.90637262477</v>
      </c>
      <c r="H7" s="101"/>
      <c r="I7" s="64"/>
      <c r="J7" s="113"/>
    </row>
    <row r="8" spans="1:10" s="55" customFormat="1" ht="20.25" customHeight="1">
      <c r="A8" s="52" t="s">
        <v>53</v>
      </c>
      <c r="B8" s="53" t="s">
        <v>54</v>
      </c>
      <c r="C8" s="91">
        <v>265000</v>
      </c>
      <c r="D8" s="91">
        <v>269511.5</v>
      </c>
      <c r="E8" s="91">
        <v>256906.7</v>
      </c>
      <c r="F8" s="54">
        <f>D8/C8*100</f>
        <v>101.70245283018869</v>
      </c>
      <c r="G8" s="54">
        <f t="shared" si="1"/>
        <v>104.90637262477</v>
      </c>
      <c r="H8" s="102"/>
      <c r="I8" s="64"/>
      <c r="J8" s="114"/>
    </row>
    <row r="9" spans="1:10" s="51" customFormat="1" ht="29.25" customHeight="1">
      <c r="A9" s="48" t="s">
        <v>123</v>
      </c>
      <c r="B9" s="49" t="s">
        <v>124</v>
      </c>
      <c r="C9" s="90">
        <f>C10</f>
        <v>8265</v>
      </c>
      <c r="D9" s="90">
        <f>D10</f>
        <v>8266.9</v>
      </c>
      <c r="E9" s="90">
        <f>E10</f>
        <v>11034.6</v>
      </c>
      <c r="F9" s="50">
        <f t="shared" si="0"/>
        <v>100.02298850574711</v>
      </c>
      <c r="G9" s="50">
        <f t="shared" si="1"/>
        <v>74.91798524640674</v>
      </c>
      <c r="H9" s="101"/>
      <c r="I9" s="64"/>
      <c r="J9" s="113"/>
    </row>
    <row r="10" spans="1:10" s="55" customFormat="1" ht="29.25" customHeight="1">
      <c r="A10" s="87" t="s">
        <v>130</v>
      </c>
      <c r="B10" s="88" t="s">
        <v>131</v>
      </c>
      <c r="C10" s="91">
        <v>8265</v>
      </c>
      <c r="D10" s="91">
        <v>8266.9</v>
      </c>
      <c r="E10" s="91">
        <v>11034.6</v>
      </c>
      <c r="F10" s="54">
        <f t="shared" si="0"/>
        <v>100.02298850574711</v>
      </c>
      <c r="G10" s="54">
        <f t="shared" si="1"/>
        <v>74.91798524640674</v>
      </c>
      <c r="H10" s="102"/>
      <c r="I10" s="64"/>
      <c r="J10" s="111"/>
    </row>
    <row r="11" spans="1:10" s="51" customFormat="1" ht="17.25" customHeight="1">
      <c r="A11" s="48" t="s">
        <v>55</v>
      </c>
      <c r="B11" s="49" t="s">
        <v>56</v>
      </c>
      <c r="C11" s="90">
        <f>C12+C13+C14+C15</f>
        <v>51300</v>
      </c>
      <c r="D11" s="90">
        <f>D12+D13+D14+D15</f>
        <v>51577.799999999996</v>
      </c>
      <c r="E11" s="90">
        <f>E12+E13+E14+E15</f>
        <v>52832.01</v>
      </c>
      <c r="F11" s="50">
        <f t="shared" si="0"/>
        <v>100.54152046783625</v>
      </c>
      <c r="G11" s="50">
        <f t="shared" si="1"/>
        <v>97.62604148507693</v>
      </c>
      <c r="H11" s="101"/>
      <c r="I11" s="64"/>
      <c r="J11" s="114"/>
    </row>
    <row r="12" spans="1:10" s="55" customFormat="1" ht="19.5" customHeight="1">
      <c r="A12" s="52" t="s">
        <v>107</v>
      </c>
      <c r="B12" s="53" t="s">
        <v>108</v>
      </c>
      <c r="C12" s="91">
        <v>21000</v>
      </c>
      <c r="D12" s="91">
        <v>21216.1</v>
      </c>
      <c r="E12" s="91">
        <v>21638.22</v>
      </c>
      <c r="F12" s="54">
        <f t="shared" si="0"/>
        <v>101.0290476190476</v>
      </c>
      <c r="G12" s="54">
        <f t="shared" si="1"/>
        <v>98.04919258608147</v>
      </c>
      <c r="H12" s="102"/>
      <c r="I12" s="64"/>
      <c r="J12" s="111"/>
    </row>
    <row r="13" spans="1:10" s="55" customFormat="1" ht="19.5" customHeight="1">
      <c r="A13" s="52" t="s">
        <v>112</v>
      </c>
      <c r="B13" s="53" t="s">
        <v>57</v>
      </c>
      <c r="C13" s="91">
        <v>22000</v>
      </c>
      <c r="D13" s="91">
        <v>22019.8</v>
      </c>
      <c r="E13" s="91">
        <v>23923.33</v>
      </c>
      <c r="F13" s="54">
        <f t="shared" si="0"/>
        <v>100.08999999999999</v>
      </c>
      <c r="G13" s="54">
        <f t="shared" si="1"/>
        <v>92.04320635964976</v>
      </c>
      <c r="H13" s="102"/>
      <c r="I13" s="64"/>
      <c r="J13" s="111"/>
    </row>
    <row r="14" spans="1:10" s="55" customFormat="1" ht="19.5" customHeight="1">
      <c r="A14" s="52" t="s">
        <v>111</v>
      </c>
      <c r="B14" s="53" t="s">
        <v>58</v>
      </c>
      <c r="C14" s="91">
        <v>500</v>
      </c>
      <c r="D14" s="91">
        <v>507.3</v>
      </c>
      <c r="E14" s="91">
        <v>1035.33</v>
      </c>
      <c r="F14" s="54">
        <f t="shared" si="0"/>
        <v>101.46</v>
      </c>
      <c r="G14" s="54">
        <f t="shared" si="1"/>
        <v>48.998869925531</v>
      </c>
      <c r="H14" s="102"/>
      <c r="I14" s="64"/>
      <c r="J14" s="111"/>
    </row>
    <row r="15" spans="1:10" s="55" customFormat="1" ht="19.5" customHeight="1">
      <c r="A15" s="52" t="s">
        <v>110</v>
      </c>
      <c r="B15" s="53" t="s">
        <v>109</v>
      </c>
      <c r="C15" s="91">
        <v>7800</v>
      </c>
      <c r="D15" s="91">
        <v>7834.6</v>
      </c>
      <c r="E15" s="91">
        <v>6235.13</v>
      </c>
      <c r="F15" s="54">
        <f t="shared" si="0"/>
        <v>100.44358974358975</v>
      </c>
      <c r="G15" s="54">
        <f t="shared" si="1"/>
        <v>125.65255255303418</v>
      </c>
      <c r="H15" s="102"/>
      <c r="I15" s="64"/>
      <c r="J15" s="111"/>
    </row>
    <row r="16" spans="1:10" s="51" customFormat="1" ht="18" customHeight="1">
      <c r="A16" s="48" t="s">
        <v>162</v>
      </c>
      <c r="B16" s="49" t="s">
        <v>163</v>
      </c>
      <c r="C16" s="90"/>
      <c r="D16" s="90">
        <v>1</v>
      </c>
      <c r="E16" s="90">
        <v>17.3</v>
      </c>
      <c r="F16" s="50" t="s">
        <v>186</v>
      </c>
      <c r="G16" s="50">
        <f t="shared" si="1"/>
        <v>5.780346820809249</v>
      </c>
      <c r="H16" s="101"/>
      <c r="I16" s="64"/>
      <c r="J16" s="113"/>
    </row>
    <row r="17" spans="1:10" s="51" customFormat="1" ht="21.75" customHeight="1">
      <c r="A17" s="48" t="s">
        <v>59</v>
      </c>
      <c r="B17" s="49" t="s">
        <v>60</v>
      </c>
      <c r="C17" s="90">
        <f>C18+C19</f>
        <v>3300</v>
      </c>
      <c r="D17" s="90">
        <f>D18+D19</f>
        <v>3326.8</v>
      </c>
      <c r="E17" s="90">
        <f>E18+E19</f>
        <v>2993.3</v>
      </c>
      <c r="F17" s="50">
        <f aca="true" t="shared" si="2" ref="F17:F28">D17/C17*100</f>
        <v>100.81212121212121</v>
      </c>
      <c r="G17" s="50">
        <f t="shared" si="1"/>
        <v>111.14154946046169</v>
      </c>
      <c r="H17" s="102"/>
      <c r="I17" s="64"/>
      <c r="J17" s="113"/>
    </row>
    <row r="18" spans="1:10" s="55" customFormat="1" ht="32.25" customHeight="1" hidden="1">
      <c r="A18" s="52" t="s">
        <v>61</v>
      </c>
      <c r="B18" s="53" t="s">
        <v>62</v>
      </c>
      <c r="C18" s="91">
        <v>3300</v>
      </c>
      <c r="D18" s="91">
        <v>3326.8</v>
      </c>
      <c r="E18" s="91">
        <v>2993.3</v>
      </c>
      <c r="F18" s="54">
        <f t="shared" si="2"/>
        <v>100.81212121212121</v>
      </c>
      <c r="G18" s="54">
        <f t="shared" si="1"/>
        <v>111.14154946046169</v>
      </c>
      <c r="H18" s="102"/>
      <c r="I18" s="64"/>
      <c r="J18" s="111"/>
    </row>
    <row r="19" spans="1:10" s="55" customFormat="1" ht="24" customHeight="1" hidden="1">
      <c r="A19" s="52" t="s">
        <v>63</v>
      </c>
      <c r="B19" s="53" t="s">
        <v>64</v>
      </c>
      <c r="C19" s="91"/>
      <c r="D19" s="91"/>
      <c r="E19" s="91"/>
      <c r="F19" s="54"/>
      <c r="G19" s="54"/>
      <c r="H19" s="102"/>
      <c r="I19" s="64"/>
      <c r="J19" s="111"/>
    </row>
    <row r="20" spans="1:10" s="51" customFormat="1" ht="27.75" customHeight="1">
      <c r="A20" s="48" t="s">
        <v>65</v>
      </c>
      <c r="B20" s="49" t="s">
        <v>66</v>
      </c>
      <c r="C20" s="90"/>
      <c r="D20" s="90">
        <v>1093.2</v>
      </c>
      <c r="E20" s="90">
        <v>0.06</v>
      </c>
      <c r="F20" s="50" t="s">
        <v>186</v>
      </c>
      <c r="G20" s="50" t="s">
        <v>186</v>
      </c>
      <c r="H20" s="101"/>
      <c r="I20" s="64"/>
      <c r="J20" s="113"/>
    </row>
    <row r="21" spans="1:10" s="51" customFormat="1" ht="28.5" customHeight="1">
      <c r="A21" s="48" t="s">
        <v>67</v>
      </c>
      <c r="B21" s="49" t="s">
        <v>68</v>
      </c>
      <c r="C21" s="90">
        <f>C22+C23+C27+C28</f>
        <v>17356.600000000002</v>
      </c>
      <c r="D21" s="90">
        <f>D22+D23+D27+D28</f>
        <v>18232.1</v>
      </c>
      <c r="E21" s="90">
        <f>E22+E23+E27+E28</f>
        <v>17346.399999999998</v>
      </c>
      <c r="F21" s="50">
        <f t="shared" si="2"/>
        <v>105.04419068250692</v>
      </c>
      <c r="G21" s="50">
        <f t="shared" si="1"/>
        <v>105.10595858506665</v>
      </c>
      <c r="H21" s="101"/>
      <c r="I21" s="64"/>
      <c r="J21" s="114"/>
    </row>
    <row r="22" spans="1:10" s="55" customFormat="1" ht="22.5" customHeight="1">
      <c r="A22" s="52" t="s">
        <v>69</v>
      </c>
      <c r="B22" s="53" t="s">
        <v>70</v>
      </c>
      <c r="C22" s="91"/>
      <c r="D22" s="91"/>
      <c r="E22" s="91">
        <v>3.3</v>
      </c>
      <c r="F22" s="54" t="s">
        <v>186</v>
      </c>
      <c r="G22" s="54" t="s">
        <v>186</v>
      </c>
      <c r="H22" s="102"/>
      <c r="I22" s="64"/>
      <c r="J22" s="111"/>
    </row>
    <row r="23" spans="1:10" s="55" customFormat="1" ht="56.25" customHeight="1">
      <c r="A23" s="87" t="s">
        <v>71</v>
      </c>
      <c r="B23" s="78" t="s">
        <v>72</v>
      </c>
      <c r="C23" s="91">
        <f>C24+C25+C26</f>
        <v>16745.4</v>
      </c>
      <c r="D23" s="91">
        <f>D24+D25+D26</f>
        <v>17610.8</v>
      </c>
      <c r="E23" s="91">
        <f>E24+E25+E26</f>
        <v>16647.7</v>
      </c>
      <c r="F23" s="54">
        <f t="shared" si="2"/>
        <v>105.16798643209478</v>
      </c>
      <c r="G23" s="54">
        <f t="shared" si="1"/>
        <v>105.78518353886722</v>
      </c>
      <c r="H23" s="102"/>
      <c r="I23" s="64"/>
      <c r="J23" s="111"/>
    </row>
    <row r="24" spans="1:10" s="55" customFormat="1" ht="45.75" customHeight="1">
      <c r="A24" s="87" t="s">
        <v>132</v>
      </c>
      <c r="B24" s="57" t="s">
        <v>133</v>
      </c>
      <c r="C24" s="91">
        <v>15800</v>
      </c>
      <c r="D24" s="91">
        <v>16583</v>
      </c>
      <c r="E24" s="91">
        <v>15841.8</v>
      </c>
      <c r="F24" s="54">
        <f t="shared" si="2"/>
        <v>104.95569620253164</v>
      </c>
      <c r="G24" s="54">
        <f t="shared" si="1"/>
        <v>104.67876125187794</v>
      </c>
      <c r="H24" s="102"/>
      <c r="I24" s="64"/>
      <c r="J24" s="111"/>
    </row>
    <row r="25" spans="1:10" s="55" customFormat="1" ht="55.5" customHeight="1">
      <c r="A25" s="87" t="s">
        <v>134</v>
      </c>
      <c r="B25" s="57" t="s">
        <v>135</v>
      </c>
      <c r="C25" s="91"/>
      <c r="D25" s="91">
        <v>1</v>
      </c>
      <c r="E25" s="91">
        <v>3</v>
      </c>
      <c r="F25" s="54" t="s">
        <v>186</v>
      </c>
      <c r="G25" s="54">
        <f t="shared" si="1"/>
        <v>33.33333333333333</v>
      </c>
      <c r="H25" s="102"/>
      <c r="I25" s="64"/>
      <c r="J25" s="111"/>
    </row>
    <row r="26" spans="1:10" s="55" customFormat="1" ht="30.75" customHeight="1">
      <c r="A26" s="52" t="s">
        <v>126</v>
      </c>
      <c r="B26" s="57" t="s">
        <v>125</v>
      </c>
      <c r="C26" s="91">
        <v>945.4</v>
      </c>
      <c r="D26" s="91">
        <v>1026.8</v>
      </c>
      <c r="E26" s="91">
        <v>802.9</v>
      </c>
      <c r="F26" s="54">
        <f t="shared" si="2"/>
        <v>108.61011212185319</v>
      </c>
      <c r="G26" s="54">
        <f t="shared" si="1"/>
        <v>127.88641175737949</v>
      </c>
      <c r="H26" s="102"/>
      <c r="I26" s="64"/>
      <c r="J26" s="111"/>
    </row>
    <row r="27" spans="1:10" s="55" customFormat="1" ht="45.75" customHeight="1">
      <c r="A27" s="52" t="s">
        <v>73</v>
      </c>
      <c r="B27" s="53" t="s">
        <v>74</v>
      </c>
      <c r="C27" s="91"/>
      <c r="D27" s="91"/>
      <c r="E27" s="91">
        <v>0.3</v>
      </c>
      <c r="F27" s="54" t="s">
        <v>186</v>
      </c>
      <c r="G27" s="54" t="s">
        <v>186</v>
      </c>
      <c r="H27" s="102"/>
      <c r="I27" s="64"/>
      <c r="J27" s="111"/>
    </row>
    <row r="28" spans="1:10" s="55" customFormat="1" ht="53.25" customHeight="1">
      <c r="A28" s="56" t="s">
        <v>170</v>
      </c>
      <c r="B28" s="78" t="s">
        <v>117</v>
      </c>
      <c r="C28" s="91">
        <v>611.2</v>
      </c>
      <c r="D28" s="91">
        <v>621.3</v>
      </c>
      <c r="E28" s="91">
        <v>695.1</v>
      </c>
      <c r="F28" s="54">
        <f t="shared" si="2"/>
        <v>101.65248691099475</v>
      </c>
      <c r="G28" s="54">
        <f t="shared" si="1"/>
        <v>89.382822615451</v>
      </c>
      <c r="H28" s="102"/>
      <c r="I28" s="64"/>
      <c r="J28" s="111"/>
    </row>
    <row r="29" spans="1:10" s="51" customFormat="1" ht="20.25" customHeight="1">
      <c r="A29" s="48" t="s">
        <v>75</v>
      </c>
      <c r="B29" s="49" t="s">
        <v>76</v>
      </c>
      <c r="C29" s="90">
        <f>C30</f>
        <v>2600</v>
      </c>
      <c r="D29" s="90">
        <f>D30</f>
        <v>2614.1</v>
      </c>
      <c r="E29" s="90">
        <f>E30</f>
        <v>2123.1</v>
      </c>
      <c r="F29" s="50">
        <f>D29/C29*100</f>
        <v>100.5423076923077</v>
      </c>
      <c r="G29" s="50">
        <f t="shared" si="1"/>
        <v>123.12656021854835</v>
      </c>
      <c r="H29" s="101"/>
      <c r="I29" s="64"/>
      <c r="J29" s="113"/>
    </row>
    <row r="30" spans="1:10" s="55" customFormat="1" ht="19.5" customHeight="1">
      <c r="A30" s="52" t="s">
        <v>77</v>
      </c>
      <c r="B30" s="53" t="s">
        <v>78</v>
      </c>
      <c r="C30" s="91">
        <v>2600</v>
      </c>
      <c r="D30" s="91">
        <v>2614.1</v>
      </c>
      <c r="E30" s="91">
        <v>2123.1</v>
      </c>
      <c r="F30" s="54">
        <f>D30/C30*100</f>
        <v>100.5423076923077</v>
      </c>
      <c r="G30" s="54">
        <f t="shared" si="1"/>
        <v>123.12656021854835</v>
      </c>
      <c r="H30" s="102"/>
      <c r="I30" s="64"/>
      <c r="J30" s="111"/>
    </row>
    <row r="31" spans="1:10" s="51" customFormat="1" ht="27.75" customHeight="1">
      <c r="A31" s="48" t="s">
        <v>79</v>
      </c>
      <c r="B31" s="49" t="s">
        <v>80</v>
      </c>
      <c r="C31" s="90">
        <f>C32+C34+C39+C42</f>
        <v>22300</v>
      </c>
      <c r="D31" s="90">
        <f>D32+D34+D39+D42</f>
        <v>44814</v>
      </c>
      <c r="E31" s="90">
        <f>E32+E34+E39+E42</f>
        <v>25404.5</v>
      </c>
      <c r="F31" s="50">
        <f>D31/C31*100</f>
        <v>200.9596412556054</v>
      </c>
      <c r="G31" s="50">
        <f t="shared" si="1"/>
        <v>176.40181857544923</v>
      </c>
      <c r="H31" s="102"/>
      <c r="I31" s="64"/>
      <c r="J31" s="113"/>
    </row>
    <row r="32" spans="1:10" s="85" customFormat="1" ht="29.25" customHeight="1" hidden="1">
      <c r="A32" s="82" t="s">
        <v>81</v>
      </c>
      <c r="B32" s="83" t="s">
        <v>82</v>
      </c>
      <c r="C32" s="92">
        <f>C33</f>
        <v>200</v>
      </c>
      <c r="D32" s="92">
        <f>D33</f>
        <v>202.8</v>
      </c>
      <c r="E32" s="92">
        <f>E33</f>
        <v>271.4</v>
      </c>
      <c r="F32" s="84">
        <f>D32/C32*100</f>
        <v>101.4</v>
      </c>
      <c r="G32" s="84">
        <f t="shared" si="1"/>
        <v>74.72365512159176</v>
      </c>
      <c r="H32" s="102"/>
      <c r="I32" s="64"/>
      <c r="J32" s="113"/>
    </row>
    <row r="33" spans="1:10" s="81" customFormat="1" ht="19.5" customHeight="1" hidden="1">
      <c r="A33" s="79" t="s">
        <v>83</v>
      </c>
      <c r="B33" s="57" t="s">
        <v>145</v>
      </c>
      <c r="C33" s="93">
        <v>200</v>
      </c>
      <c r="D33" s="93">
        <v>202.8</v>
      </c>
      <c r="E33" s="93">
        <v>271.4</v>
      </c>
      <c r="F33" s="80">
        <f>D33/C33*100</f>
        <v>101.4</v>
      </c>
      <c r="G33" s="80">
        <f t="shared" si="1"/>
        <v>74.72365512159176</v>
      </c>
      <c r="H33" s="104"/>
      <c r="I33" s="64"/>
      <c r="J33" s="115"/>
    </row>
    <row r="34" spans="1:10" s="85" customFormat="1" ht="22.5" customHeight="1" hidden="1">
      <c r="A34" s="82" t="s">
        <v>84</v>
      </c>
      <c r="B34" s="83" t="s">
        <v>85</v>
      </c>
      <c r="C34" s="92">
        <f>SUM(C35:C38)</f>
        <v>0</v>
      </c>
      <c r="D34" s="92">
        <f>SUM(D35:D38)</f>
        <v>22481.899999999998</v>
      </c>
      <c r="E34" s="92">
        <f>SUM(E35:E38)</f>
        <v>3436.2000000000003</v>
      </c>
      <c r="F34" s="84"/>
      <c r="G34" s="84">
        <f t="shared" si="1"/>
        <v>654.2663407252196</v>
      </c>
      <c r="H34" s="103"/>
      <c r="I34" s="64"/>
      <c r="J34" s="113"/>
    </row>
    <row r="35" spans="1:10" s="81" customFormat="1" ht="28.5" customHeight="1" hidden="1">
      <c r="A35" s="79" t="s">
        <v>122</v>
      </c>
      <c r="B35" s="57" t="s">
        <v>142</v>
      </c>
      <c r="C35" s="93"/>
      <c r="D35" s="93">
        <v>1812.6</v>
      </c>
      <c r="E35" s="93">
        <v>98.8</v>
      </c>
      <c r="F35" s="80"/>
      <c r="G35" s="80">
        <f t="shared" si="1"/>
        <v>1834.6153846153848</v>
      </c>
      <c r="H35" s="104"/>
      <c r="I35" s="64"/>
      <c r="J35" s="115"/>
    </row>
    <row r="36" spans="1:10" s="81" customFormat="1" ht="30" customHeight="1" hidden="1">
      <c r="A36" s="79" t="s">
        <v>120</v>
      </c>
      <c r="B36" s="57" t="s">
        <v>141</v>
      </c>
      <c r="C36" s="93"/>
      <c r="D36" s="93">
        <v>20458.5</v>
      </c>
      <c r="E36" s="93">
        <v>1797.9</v>
      </c>
      <c r="F36" s="80"/>
      <c r="G36" s="80">
        <f t="shared" si="1"/>
        <v>1137.9108960453864</v>
      </c>
      <c r="H36" s="104"/>
      <c r="I36" s="64"/>
      <c r="J36" s="115"/>
    </row>
    <row r="37" spans="1:10" s="81" customFormat="1" ht="30" customHeight="1" hidden="1">
      <c r="A37" s="79" t="s">
        <v>121</v>
      </c>
      <c r="B37" s="57" t="s">
        <v>146</v>
      </c>
      <c r="C37" s="93"/>
      <c r="D37" s="93">
        <v>210.8</v>
      </c>
      <c r="E37" s="93">
        <v>1216.2</v>
      </c>
      <c r="F37" s="80"/>
      <c r="G37" s="80">
        <f t="shared" si="1"/>
        <v>17.33267554678507</v>
      </c>
      <c r="H37" s="104"/>
      <c r="I37" s="64"/>
      <c r="J37" s="115"/>
    </row>
    <row r="38" spans="1:10" s="81" customFormat="1" ht="18.75" customHeight="1" hidden="1">
      <c r="A38" s="79" t="s">
        <v>143</v>
      </c>
      <c r="B38" s="57" t="s">
        <v>144</v>
      </c>
      <c r="C38" s="93"/>
      <c r="D38" s="93"/>
      <c r="E38" s="93">
        <v>323.3</v>
      </c>
      <c r="F38" s="80"/>
      <c r="G38" s="80">
        <f>D38/E38*100</f>
        <v>0</v>
      </c>
      <c r="H38" s="104"/>
      <c r="I38" s="64"/>
      <c r="J38" s="115"/>
    </row>
    <row r="39" spans="1:10" s="85" customFormat="1" ht="29.25" customHeight="1" hidden="1">
      <c r="A39" s="82" t="s">
        <v>86</v>
      </c>
      <c r="B39" s="83" t="s">
        <v>87</v>
      </c>
      <c r="C39" s="92">
        <f>C40+C41</f>
        <v>0</v>
      </c>
      <c r="D39" s="92">
        <f>D40+D41</f>
        <v>0</v>
      </c>
      <c r="E39" s="92">
        <f>E40+E41</f>
        <v>0</v>
      </c>
      <c r="F39" s="84" t="e">
        <f>D39/C39*100</f>
        <v>#DIV/0!</v>
      </c>
      <c r="G39" s="84" t="e">
        <f t="shared" si="1"/>
        <v>#DIV/0!</v>
      </c>
      <c r="H39" s="102"/>
      <c r="I39" s="64"/>
      <c r="J39" s="113"/>
    </row>
    <row r="40" spans="1:10" s="81" customFormat="1" ht="19.5" customHeight="1" hidden="1">
      <c r="A40" s="79" t="s">
        <v>118</v>
      </c>
      <c r="B40" s="57" t="s">
        <v>171</v>
      </c>
      <c r="C40" s="93"/>
      <c r="D40" s="93"/>
      <c r="E40" s="93"/>
      <c r="F40" s="80" t="e">
        <f>D40/C40*100</f>
        <v>#DIV/0!</v>
      </c>
      <c r="G40" s="80" t="e">
        <f t="shared" si="1"/>
        <v>#DIV/0!</v>
      </c>
      <c r="H40" s="107"/>
      <c r="I40" s="64"/>
      <c r="J40" s="115"/>
    </row>
    <row r="41" spans="1:10" s="81" customFormat="1" ht="19.5" customHeight="1" hidden="1">
      <c r="A41" s="79" t="s">
        <v>119</v>
      </c>
      <c r="B41" s="57" t="s">
        <v>172</v>
      </c>
      <c r="C41" s="93"/>
      <c r="D41" s="93"/>
      <c r="E41" s="93"/>
      <c r="F41" s="80" t="e">
        <f>D41/C41*100</f>
        <v>#DIV/0!</v>
      </c>
      <c r="G41" s="80" t="e">
        <f t="shared" si="1"/>
        <v>#DIV/0!</v>
      </c>
      <c r="H41" s="107"/>
      <c r="I41" s="64"/>
      <c r="J41" s="115"/>
    </row>
    <row r="42" spans="1:10" s="85" customFormat="1" ht="29.25" customHeight="1" hidden="1">
      <c r="A42" s="82" t="s">
        <v>88</v>
      </c>
      <c r="B42" s="83" t="s">
        <v>89</v>
      </c>
      <c r="C42" s="92">
        <f>C43+C44</f>
        <v>22100</v>
      </c>
      <c r="D42" s="92">
        <f>D43+D44</f>
        <v>22129.3</v>
      </c>
      <c r="E42" s="92">
        <f>E43+E44</f>
        <v>21696.9</v>
      </c>
      <c r="F42" s="84">
        <f aca="true" t="shared" si="3" ref="F42:F49">D42/C42*100</f>
        <v>100.13257918552037</v>
      </c>
      <c r="G42" s="84">
        <f t="shared" si="1"/>
        <v>101.9929114297434</v>
      </c>
      <c r="H42" s="102"/>
      <c r="I42" s="64"/>
      <c r="J42" s="113"/>
    </row>
    <row r="43" spans="1:10" s="81" customFormat="1" ht="19.5" customHeight="1" hidden="1">
      <c r="A43" s="79" t="s">
        <v>90</v>
      </c>
      <c r="B43" s="57" t="s">
        <v>91</v>
      </c>
      <c r="C43" s="93">
        <v>20800</v>
      </c>
      <c r="D43" s="93">
        <v>20808.3</v>
      </c>
      <c r="E43" s="93">
        <v>20505.2</v>
      </c>
      <c r="F43" s="80">
        <f t="shared" si="3"/>
        <v>100.03990384615385</v>
      </c>
      <c r="G43" s="80">
        <f t="shared" si="1"/>
        <v>101.47816163704815</v>
      </c>
      <c r="H43" s="107"/>
      <c r="I43" s="64"/>
      <c r="J43" s="115"/>
    </row>
    <row r="44" spans="1:10" s="81" customFormat="1" ht="19.5" customHeight="1" hidden="1">
      <c r="A44" s="79" t="s">
        <v>92</v>
      </c>
      <c r="B44" s="57" t="s">
        <v>147</v>
      </c>
      <c r="C44" s="93">
        <v>1300</v>
      </c>
      <c r="D44" s="93">
        <v>1321</v>
      </c>
      <c r="E44" s="93">
        <v>1191.7</v>
      </c>
      <c r="F44" s="80">
        <f t="shared" si="3"/>
        <v>101.61538461538461</v>
      </c>
      <c r="G44" s="80">
        <f t="shared" si="1"/>
        <v>110.85004615255517</v>
      </c>
      <c r="H44" s="107"/>
      <c r="I44" s="64"/>
      <c r="J44" s="115"/>
    </row>
    <row r="45" spans="1:10" s="51" customFormat="1" ht="23.25" customHeight="1">
      <c r="A45" s="48" t="s">
        <v>93</v>
      </c>
      <c r="B45" s="49" t="s">
        <v>94</v>
      </c>
      <c r="C45" s="90">
        <f>C46+C47+C48</f>
        <v>23300</v>
      </c>
      <c r="D45" s="90">
        <f>D46+D47+D48</f>
        <v>28060.2</v>
      </c>
      <c r="E45" s="90">
        <f>E46+E47+E48</f>
        <v>9570</v>
      </c>
      <c r="F45" s="50">
        <f t="shared" si="3"/>
        <v>120.43004291845494</v>
      </c>
      <c r="G45" s="50">
        <f t="shared" si="1"/>
        <v>293.2100313479624</v>
      </c>
      <c r="H45" s="102"/>
      <c r="I45" s="64"/>
      <c r="J45" s="114">
        <f>D45/D6*100</f>
        <v>6.51393010041038</v>
      </c>
    </row>
    <row r="46" spans="1:10" s="55" customFormat="1" ht="57" customHeight="1">
      <c r="A46" s="52" t="s">
        <v>96</v>
      </c>
      <c r="B46" s="53" t="s">
        <v>95</v>
      </c>
      <c r="C46" s="91">
        <v>19300</v>
      </c>
      <c r="D46" s="91">
        <v>21575</v>
      </c>
      <c r="E46" s="91">
        <v>5222</v>
      </c>
      <c r="F46" s="54">
        <f>D46/C46*100</f>
        <v>111.78756476683938</v>
      </c>
      <c r="G46" s="54">
        <f>D46/E46*100</f>
        <v>413.15587897357335</v>
      </c>
      <c r="H46" s="102"/>
      <c r="I46" s="64"/>
      <c r="J46" s="111"/>
    </row>
    <row r="47" spans="1:10" s="55" customFormat="1" ht="30.75" customHeight="1">
      <c r="A47" s="87" t="s">
        <v>136</v>
      </c>
      <c r="B47" s="88" t="s">
        <v>137</v>
      </c>
      <c r="C47" s="91">
        <v>4000</v>
      </c>
      <c r="D47" s="91">
        <v>5769</v>
      </c>
      <c r="E47" s="91">
        <v>4348</v>
      </c>
      <c r="F47" s="54">
        <f t="shared" si="3"/>
        <v>144.225</v>
      </c>
      <c r="G47" s="54">
        <f t="shared" si="1"/>
        <v>132.6816927322907</v>
      </c>
      <c r="H47" s="102"/>
      <c r="I47" s="64"/>
      <c r="J47" s="111"/>
    </row>
    <row r="48" spans="1:10" s="55" customFormat="1" ht="45.75" customHeight="1">
      <c r="A48" s="87" t="s">
        <v>187</v>
      </c>
      <c r="B48" s="88" t="s">
        <v>188</v>
      </c>
      <c r="C48" s="91"/>
      <c r="D48" s="91">
        <v>716.2</v>
      </c>
      <c r="E48" s="91"/>
      <c r="F48" s="54" t="s">
        <v>186</v>
      </c>
      <c r="G48" s="54" t="s">
        <v>186</v>
      </c>
      <c r="H48" s="102"/>
      <c r="I48" s="64"/>
      <c r="J48" s="111"/>
    </row>
    <row r="49" spans="1:10" s="51" customFormat="1" ht="21.75" customHeight="1">
      <c r="A49" s="48" t="s">
        <v>97</v>
      </c>
      <c r="B49" s="49" t="s">
        <v>98</v>
      </c>
      <c r="C49" s="90">
        <v>3200</v>
      </c>
      <c r="D49" s="90">
        <v>3274.6</v>
      </c>
      <c r="E49" s="90">
        <v>2463.4</v>
      </c>
      <c r="F49" s="50">
        <f t="shared" si="3"/>
        <v>102.33125000000001</v>
      </c>
      <c r="G49" s="50">
        <f t="shared" si="1"/>
        <v>132.93009661443534</v>
      </c>
      <c r="H49" s="102"/>
      <c r="I49" s="64"/>
      <c r="J49" s="113"/>
    </row>
    <row r="50" spans="1:10" s="51" customFormat="1" ht="21.75" customHeight="1">
      <c r="A50" s="48" t="s">
        <v>99</v>
      </c>
      <c r="B50" s="49" t="s">
        <v>100</v>
      </c>
      <c r="C50" s="90"/>
      <c r="D50" s="90"/>
      <c r="E50" s="90">
        <v>14.6</v>
      </c>
      <c r="F50" s="50" t="s">
        <v>186</v>
      </c>
      <c r="G50" s="50" t="s">
        <v>186</v>
      </c>
      <c r="H50" s="102"/>
      <c r="I50" s="64"/>
      <c r="J50" s="113"/>
    </row>
    <row r="51" spans="1:10" s="51" customFormat="1" ht="27.75" customHeight="1" hidden="1">
      <c r="A51" s="48" t="s">
        <v>174</v>
      </c>
      <c r="B51" s="49" t="s">
        <v>175</v>
      </c>
      <c r="C51" s="90"/>
      <c r="D51" s="90"/>
      <c r="E51" s="90"/>
      <c r="F51" s="50" t="e">
        <f aca="true" t="shared" si="4" ref="F51:F56">D51/C51*100</f>
        <v>#DIV/0!</v>
      </c>
      <c r="G51" s="50" t="e">
        <f>D51/E51*100</f>
        <v>#DIV/0!</v>
      </c>
      <c r="H51" s="102"/>
      <c r="I51" s="64"/>
      <c r="J51" s="113"/>
    </row>
    <row r="52" spans="1:10" s="51" customFormat="1" ht="21.75" customHeight="1">
      <c r="A52" s="48" t="s">
        <v>101</v>
      </c>
      <c r="B52" s="62" t="s">
        <v>102</v>
      </c>
      <c r="C52" s="90">
        <f>C53+C55+C57+C74+C77+C78+C79+C80</f>
        <v>535816.4</v>
      </c>
      <c r="D52" s="90">
        <f>D53+D55+D57+D74+D77+D78+D79+D80</f>
        <v>501816.70000000007</v>
      </c>
      <c r="E52" s="90">
        <f>E53+E55+E57+E74+E77+E78+E79+E80</f>
        <v>412957.30000000005</v>
      </c>
      <c r="F52" s="50">
        <f t="shared" si="4"/>
        <v>93.65459885139762</v>
      </c>
      <c r="G52" s="50">
        <f t="shared" si="1"/>
        <v>121.51781794388911</v>
      </c>
      <c r="H52" s="101"/>
      <c r="I52" s="123"/>
      <c r="J52" s="113"/>
    </row>
    <row r="53" spans="1:7" ht="21" customHeight="1">
      <c r="A53" s="58" t="s">
        <v>189</v>
      </c>
      <c r="B53" s="49" t="s">
        <v>150</v>
      </c>
      <c r="C53" s="94">
        <f>C54</f>
        <v>8153.3</v>
      </c>
      <c r="D53" s="94">
        <f>D54</f>
        <v>8153.3</v>
      </c>
      <c r="E53" s="94">
        <f>E54</f>
        <v>47</v>
      </c>
      <c r="F53" s="50">
        <f t="shared" si="4"/>
        <v>100</v>
      </c>
      <c r="G53" s="50">
        <f t="shared" si="1"/>
        <v>17347.44680851064</v>
      </c>
    </row>
    <row r="54" spans="1:10" s="61" customFormat="1" ht="22.5" customHeight="1" hidden="1">
      <c r="A54" s="59" t="s">
        <v>190</v>
      </c>
      <c r="B54" s="60" t="s">
        <v>192</v>
      </c>
      <c r="C54" s="95">
        <f>D54</f>
        <v>8153.3</v>
      </c>
      <c r="D54" s="95">
        <v>8153.3</v>
      </c>
      <c r="E54" s="95">
        <v>47</v>
      </c>
      <c r="F54" s="54">
        <f t="shared" si="4"/>
        <v>100</v>
      </c>
      <c r="G54" s="54">
        <f t="shared" si="1"/>
        <v>17347.44680851064</v>
      </c>
      <c r="H54" s="105"/>
      <c r="J54" s="113"/>
    </row>
    <row r="55" spans="1:10" s="61" customFormat="1" ht="27.75" customHeight="1">
      <c r="A55" s="48" t="s">
        <v>191</v>
      </c>
      <c r="B55" s="49" t="s">
        <v>148</v>
      </c>
      <c r="C55" s="90">
        <f>SUM(C56:C56)</f>
        <v>150</v>
      </c>
      <c r="D55" s="90">
        <f>SUM(D56:D56)</f>
        <v>150</v>
      </c>
      <c r="E55" s="90">
        <f>SUM(E56:E56)</f>
        <v>102</v>
      </c>
      <c r="F55" s="50">
        <f t="shared" si="4"/>
        <v>100</v>
      </c>
      <c r="G55" s="50">
        <f t="shared" si="1"/>
        <v>147.05882352941177</v>
      </c>
      <c r="H55" s="105"/>
      <c r="J55" s="113"/>
    </row>
    <row r="56" spans="1:10" s="61" customFormat="1" ht="53.25" customHeight="1" hidden="1">
      <c r="A56" s="59" t="s">
        <v>193</v>
      </c>
      <c r="B56" s="60" t="s">
        <v>153</v>
      </c>
      <c r="C56" s="95">
        <f>D56</f>
        <v>150</v>
      </c>
      <c r="D56" s="91">
        <v>150</v>
      </c>
      <c r="E56" s="91">
        <v>102</v>
      </c>
      <c r="F56" s="54">
        <f t="shared" si="4"/>
        <v>100</v>
      </c>
      <c r="G56" s="54">
        <f>D56/E56*100</f>
        <v>147.05882352941177</v>
      </c>
      <c r="H56" s="105"/>
      <c r="J56" s="113"/>
    </row>
    <row r="57" spans="1:10" s="61" customFormat="1" ht="21" customHeight="1">
      <c r="A57" s="48" t="s">
        <v>194</v>
      </c>
      <c r="B57" s="49" t="s">
        <v>149</v>
      </c>
      <c r="C57" s="90">
        <f>SUM(C58:C73)</f>
        <v>400419.2</v>
      </c>
      <c r="D57" s="90">
        <f>SUM(D58:D73)</f>
        <v>400419.2</v>
      </c>
      <c r="E57" s="90">
        <f>SUM(E58:E73)</f>
        <v>370502.30000000005</v>
      </c>
      <c r="F57" s="50">
        <f aca="true" t="shared" si="5" ref="F57:F65">D57/C57*100</f>
        <v>100</v>
      </c>
      <c r="G57" s="50">
        <f aca="true" t="shared" si="6" ref="G57:G65">D57/E57*100</f>
        <v>108.07468671584495</v>
      </c>
      <c r="H57" s="105"/>
      <c r="J57" s="113"/>
    </row>
    <row r="58" spans="1:10" s="61" customFormat="1" ht="29.25" customHeight="1" hidden="1">
      <c r="A58" s="87"/>
      <c r="B58" s="60" t="s">
        <v>154</v>
      </c>
      <c r="C58" s="95"/>
      <c r="D58" s="91"/>
      <c r="E58" s="91">
        <v>1722</v>
      </c>
      <c r="F58" s="54"/>
      <c r="G58" s="54"/>
      <c r="H58" s="105"/>
      <c r="J58" s="113"/>
    </row>
    <row r="59" spans="1:10" s="61" customFormat="1" ht="29.25" customHeight="1" hidden="1">
      <c r="A59" s="87" t="s">
        <v>195</v>
      </c>
      <c r="B59" s="60" t="s">
        <v>138</v>
      </c>
      <c r="C59" s="95">
        <f aca="true" t="shared" si="7" ref="C59:C73">D59</f>
        <v>17011.7</v>
      </c>
      <c r="D59" s="91">
        <v>17011.7</v>
      </c>
      <c r="E59" s="91">
        <v>18468.4</v>
      </c>
      <c r="F59" s="54">
        <f t="shared" si="5"/>
        <v>100</v>
      </c>
      <c r="G59" s="54">
        <f t="shared" si="6"/>
        <v>92.11247319746161</v>
      </c>
      <c r="H59" s="105"/>
      <c r="J59" s="113"/>
    </row>
    <row r="60" spans="1:7" ht="29.25" customHeight="1" hidden="1">
      <c r="A60" s="87" t="s">
        <v>196</v>
      </c>
      <c r="B60" s="60" t="s">
        <v>139</v>
      </c>
      <c r="C60" s="95">
        <f t="shared" si="7"/>
        <v>1263</v>
      </c>
      <c r="D60" s="91">
        <v>1263</v>
      </c>
      <c r="E60" s="91">
        <v>1800.8</v>
      </c>
      <c r="F60" s="54">
        <f t="shared" si="5"/>
        <v>100</v>
      </c>
      <c r="G60" s="54">
        <f t="shared" si="6"/>
        <v>70.13549533540649</v>
      </c>
    </row>
    <row r="61" spans="1:7" ht="81.75" customHeight="1" hidden="1">
      <c r="A61" s="87" t="s">
        <v>199</v>
      </c>
      <c r="B61" s="60" t="s">
        <v>155</v>
      </c>
      <c r="C61" s="95">
        <f t="shared" si="7"/>
        <v>15756</v>
      </c>
      <c r="D61" s="91">
        <v>15756</v>
      </c>
      <c r="E61" s="91">
        <v>10122.9</v>
      </c>
      <c r="F61" s="54">
        <f t="shared" si="5"/>
        <v>100</v>
      </c>
      <c r="G61" s="54">
        <f t="shared" si="6"/>
        <v>155.6470971757105</v>
      </c>
    </row>
    <row r="62" spans="1:7" ht="56.25" customHeight="1" hidden="1">
      <c r="A62" s="87" t="s">
        <v>200</v>
      </c>
      <c r="B62" s="60" t="s">
        <v>156</v>
      </c>
      <c r="C62" s="95">
        <f t="shared" si="7"/>
        <v>1182</v>
      </c>
      <c r="D62" s="91">
        <v>1182</v>
      </c>
      <c r="E62" s="91">
        <v>1170</v>
      </c>
      <c r="F62" s="54">
        <f t="shared" si="5"/>
        <v>100</v>
      </c>
      <c r="G62" s="54">
        <f t="shared" si="6"/>
        <v>101.02564102564102</v>
      </c>
    </row>
    <row r="63" spans="1:7" ht="70.5" customHeight="1" hidden="1">
      <c r="A63" s="87" t="s">
        <v>201</v>
      </c>
      <c r="B63" s="60" t="s">
        <v>157</v>
      </c>
      <c r="C63" s="95">
        <f t="shared" si="7"/>
        <v>859.7</v>
      </c>
      <c r="D63" s="91">
        <v>859.7</v>
      </c>
      <c r="E63" s="91">
        <v>1261.9</v>
      </c>
      <c r="F63" s="54">
        <f t="shared" si="5"/>
        <v>100</v>
      </c>
      <c r="G63" s="54">
        <f t="shared" si="6"/>
        <v>68.12742689595055</v>
      </c>
    </row>
    <row r="64" spans="1:7" ht="57.75" customHeight="1" hidden="1">
      <c r="A64" s="87" t="s">
        <v>202</v>
      </c>
      <c r="B64" s="60" t="s">
        <v>158</v>
      </c>
      <c r="C64" s="95">
        <f t="shared" si="7"/>
        <v>82.3</v>
      </c>
      <c r="D64" s="91">
        <v>82.3</v>
      </c>
      <c r="E64" s="91">
        <v>199</v>
      </c>
      <c r="F64" s="54">
        <f t="shared" si="5"/>
        <v>100</v>
      </c>
      <c r="G64" s="54">
        <f t="shared" si="6"/>
        <v>41.35678391959799</v>
      </c>
    </row>
    <row r="65" spans="1:7" ht="57.75" customHeight="1" hidden="1">
      <c r="A65" s="87" t="s">
        <v>203</v>
      </c>
      <c r="B65" s="60" t="s">
        <v>140</v>
      </c>
      <c r="C65" s="95">
        <f t="shared" si="7"/>
        <v>682</v>
      </c>
      <c r="D65" s="91">
        <v>682</v>
      </c>
      <c r="E65" s="91">
        <v>328.1</v>
      </c>
      <c r="F65" s="54">
        <f t="shared" si="5"/>
        <v>100</v>
      </c>
      <c r="G65" s="54">
        <f t="shared" si="6"/>
        <v>207.86345626333434</v>
      </c>
    </row>
    <row r="66" spans="1:7" ht="66.75" customHeight="1" hidden="1">
      <c r="A66" s="87" t="s">
        <v>204</v>
      </c>
      <c r="B66" s="60" t="s">
        <v>159</v>
      </c>
      <c r="C66" s="95">
        <f t="shared" si="7"/>
        <v>1822.4</v>
      </c>
      <c r="D66" s="91">
        <v>1822.4</v>
      </c>
      <c r="E66" s="91">
        <v>1428.1</v>
      </c>
      <c r="F66" s="54">
        <f aca="true" t="shared" si="8" ref="F66:F73">D66/C66*100</f>
        <v>100</v>
      </c>
      <c r="G66" s="54">
        <f aca="true" t="shared" si="9" ref="G66:G73">D66/E66*100</f>
        <v>127.61011133674114</v>
      </c>
    </row>
    <row r="67" spans="1:7" ht="54.75" customHeight="1" hidden="1">
      <c r="A67" s="87" t="s">
        <v>205</v>
      </c>
      <c r="B67" s="60" t="s">
        <v>197</v>
      </c>
      <c r="C67" s="95">
        <f t="shared" si="7"/>
        <v>11432.7</v>
      </c>
      <c r="D67" s="91">
        <v>11432.7</v>
      </c>
      <c r="E67" s="91">
        <v>9671.7</v>
      </c>
      <c r="F67" s="54">
        <f t="shared" si="8"/>
        <v>100</v>
      </c>
      <c r="G67" s="54">
        <f t="shared" si="9"/>
        <v>118.20776078662489</v>
      </c>
    </row>
    <row r="68" spans="1:7" ht="54.75" customHeight="1" hidden="1">
      <c r="A68" s="87" t="s">
        <v>206</v>
      </c>
      <c r="B68" s="60" t="s">
        <v>198</v>
      </c>
      <c r="C68" s="95">
        <f t="shared" si="7"/>
        <v>538.4</v>
      </c>
      <c r="D68" s="91">
        <v>538.4</v>
      </c>
      <c r="E68" s="91">
        <v>623.8</v>
      </c>
      <c r="F68" s="54">
        <f t="shared" si="8"/>
        <v>100</v>
      </c>
      <c r="G68" s="54">
        <f t="shared" si="9"/>
        <v>86.3097146521321</v>
      </c>
    </row>
    <row r="69" spans="1:7" ht="39" customHeight="1" hidden="1">
      <c r="A69" s="87" t="s">
        <v>221</v>
      </c>
      <c r="B69" s="60" t="s">
        <v>220</v>
      </c>
      <c r="C69" s="95">
        <f t="shared" si="7"/>
        <v>5860.3</v>
      </c>
      <c r="D69" s="91">
        <v>5860.3</v>
      </c>
      <c r="E69" s="91"/>
      <c r="F69" s="54">
        <f t="shared" si="8"/>
        <v>100</v>
      </c>
      <c r="G69" s="54"/>
    </row>
    <row r="70" spans="1:7" ht="107.25" customHeight="1" hidden="1">
      <c r="A70" s="87" t="s">
        <v>209</v>
      </c>
      <c r="B70" s="60" t="s">
        <v>207</v>
      </c>
      <c r="C70" s="95">
        <f t="shared" si="7"/>
        <v>199741</v>
      </c>
      <c r="D70" s="91">
        <v>199741</v>
      </c>
      <c r="E70" s="91">
        <v>200817.6</v>
      </c>
      <c r="F70" s="54">
        <f t="shared" si="8"/>
        <v>100</v>
      </c>
      <c r="G70" s="54">
        <f t="shared" si="9"/>
        <v>99.46389161109384</v>
      </c>
    </row>
    <row r="71" spans="1:7" ht="83.25" customHeight="1" hidden="1">
      <c r="A71" s="87" t="s">
        <v>210</v>
      </c>
      <c r="B71" s="60" t="s">
        <v>208</v>
      </c>
      <c r="C71" s="95">
        <f t="shared" si="7"/>
        <v>137708</v>
      </c>
      <c r="D71" s="91">
        <v>137708</v>
      </c>
      <c r="E71" s="91">
        <v>116807.6</v>
      </c>
      <c r="F71" s="54">
        <f t="shared" si="8"/>
        <v>100</v>
      </c>
      <c r="G71" s="54">
        <f t="shared" si="9"/>
        <v>117.8930138107452</v>
      </c>
    </row>
    <row r="72" spans="1:7" ht="34.5" customHeight="1" hidden="1">
      <c r="A72" s="87" t="s">
        <v>211</v>
      </c>
      <c r="B72" s="60" t="s">
        <v>160</v>
      </c>
      <c r="C72" s="95">
        <f t="shared" si="7"/>
        <v>5182.7</v>
      </c>
      <c r="D72" s="91">
        <v>5182.7</v>
      </c>
      <c r="E72" s="91">
        <v>4847.4</v>
      </c>
      <c r="F72" s="54">
        <f t="shared" si="8"/>
        <v>100</v>
      </c>
      <c r="G72" s="54">
        <f t="shared" si="9"/>
        <v>106.91711020340801</v>
      </c>
    </row>
    <row r="73" spans="1:7" ht="98.25" customHeight="1" hidden="1">
      <c r="A73" s="87" t="s">
        <v>212</v>
      </c>
      <c r="B73" s="60" t="s">
        <v>161</v>
      </c>
      <c r="C73" s="95">
        <f t="shared" si="7"/>
        <v>1297</v>
      </c>
      <c r="D73" s="91">
        <v>1297</v>
      </c>
      <c r="E73" s="91">
        <v>1233</v>
      </c>
      <c r="F73" s="54">
        <f t="shared" si="8"/>
        <v>100</v>
      </c>
      <c r="G73" s="54">
        <f t="shared" si="9"/>
        <v>105.19059205190592</v>
      </c>
    </row>
    <row r="74" spans="1:7" ht="21" customHeight="1">
      <c r="A74" s="48" t="s">
        <v>213</v>
      </c>
      <c r="B74" s="49" t="s">
        <v>151</v>
      </c>
      <c r="C74" s="90">
        <f>SUM(C75:C76)</f>
        <v>127093.9</v>
      </c>
      <c r="D74" s="90">
        <f>SUM(D75:D76)</f>
        <v>127093.9</v>
      </c>
      <c r="E74" s="90">
        <f>SUM(E75:E76)</f>
        <v>106019.2</v>
      </c>
      <c r="F74" s="50">
        <f aca="true" t="shared" si="10" ref="F74:F81">D74/C74*100</f>
        <v>100</v>
      </c>
      <c r="G74" s="50">
        <f aca="true" t="shared" si="11" ref="G74:G81">D74/E74*100</f>
        <v>119.8781918746793</v>
      </c>
    </row>
    <row r="75" spans="1:10" s="61" customFormat="1" ht="42.75" customHeight="1" hidden="1">
      <c r="A75" s="52" t="s">
        <v>214</v>
      </c>
      <c r="B75" s="53" t="s">
        <v>103</v>
      </c>
      <c r="C75" s="95">
        <f>D75</f>
        <v>125093.9</v>
      </c>
      <c r="D75" s="91">
        <v>125093.9</v>
      </c>
      <c r="E75" s="91">
        <v>106019.2</v>
      </c>
      <c r="F75" s="54">
        <f t="shared" si="10"/>
        <v>100</v>
      </c>
      <c r="G75" s="54">
        <f t="shared" si="11"/>
        <v>117.99174111858983</v>
      </c>
      <c r="H75" s="105"/>
      <c r="J75" s="113"/>
    </row>
    <row r="76" spans="1:7" ht="18.75" customHeight="1" hidden="1">
      <c r="A76" s="52" t="s">
        <v>215</v>
      </c>
      <c r="B76" s="53" t="s">
        <v>104</v>
      </c>
      <c r="C76" s="95">
        <f>D76</f>
        <v>2000</v>
      </c>
      <c r="D76" s="91">
        <v>2000</v>
      </c>
      <c r="E76" s="91"/>
      <c r="F76" s="54">
        <f t="shared" si="10"/>
        <v>100</v>
      </c>
      <c r="G76" s="54"/>
    </row>
    <row r="77" spans="1:7" ht="21" customHeight="1" hidden="1">
      <c r="A77" s="48" t="s">
        <v>168</v>
      </c>
      <c r="B77" s="49" t="s">
        <v>169</v>
      </c>
      <c r="C77" s="94"/>
      <c r="D77" s="94"/>
      <c r="E77" s="90"/>
      <c r="F77" s="68"/>
      <c r="G77" s="50"/>
    </row>
    <row r="78" spans="1:7" ht="21" customHeight="1" hidden="1">
      <c r="A78" s="48" t="s">
        <v>105</v>
      </c>
      <c r="B78" s="49" t="s">
        <v>152</v>
      </c>
      <c r="C78" s="94"/>
      <c r="D78" s="90"/>
      <c r="E78" s="90"/>
      <c r="F78" s="68"/>
      <c r="G78" s="50"/>
    </row>
    <row r="79" spans="1:7" ht="54.75" customHeight="1">
      <c r="A79" s="48" t="s">
        <v>218</v>
      </c>
      <c r="B79" s="49" t="s">
        <v>219</v>
      </c>
      <c r="C79" s="90"/>
      <c r="D79" s="90">
        <v>4567.4</v>
      </c>
      <c r="E79" s="90">
        <v>13272.5</v>
      </c>
      <c r="F79" s="68" t="s">
        <v>186</v>
      </c>
      <c r="G79" s="50">
        <f t="shared" si="11"/>
        <v>34.41250706347711</v>
      </c>
    </row>
    <row r="80" spans="1:7" ht="27.75" customHeight="1">
      <c r="A80" s="48" t="s">
        <v>216</v>
      </c>
      <c r="B80" s="49" t="s">
        <v>217</v>
      </c>
      <c r="C80" s="90"/>
      <c r="D80" s="90">
        <v>-38567.1</v>
      </c>
      <c r="E80" s="90">
        <v>-76985.7</v>
      </c>
      <c r="F80" s="68" t="s">
        <v>186</v>
      </c>
      <c r="G80" s="50">
        <f t="shared" si="11"/>
        <v>50.09644648291825</v>
      </c>
    </row>
    <row r="81" spans="1:10" s="51" customFormat="1" ht="24" customHeight="1">
      <c r="A81" s="58"/>
      <c r="B81" s="62" t="s">
        <v>106</v>
      </c>
      <c r="C81" s="96">
        <f>C6+C52</f>
        <v>932438</v>
      </c>
      <c r="D81" s="96">
        <f>D6+D52</f>
        <v>932588.9</v>
      </c>
      <c r="E81" s="96">
        <f>E6+E52</f>
        <v>793663.27</v>
      </c>
      <c r="F81" s="50">
        <f t="shared" si="10"/>
        <v>100.01618338162967</v>
      </c>
      <c r="G81" s="50">
        <f t="shared" si="11"/>
        <v>117.50435420805098</v>
      </c>
      <c r="H81" s="102"/>
      <c r="I81" s="64"/>
      <c r="J81" s="113"/>
    </row>
    <row r="82" spans="1:10" s="65" customFormat="1" ht="13.5" customHeight="1">
      <c r="A82" s="41"/>
      <c r="B82" s="41"/>
      <c r="C82" s="63"/>
      <c r="D82" s="64"/>
      <c r="E82" s="64"/>
      <c r="F82" s="70"/>
      <c r="H82" s="106"/>
      <c r="J82" s="116"/>
    </row>
    <row r="83" spans="1:10" s="65" customFormat="1" ht="13.5" customHeight="1">
      <c r="A83" s="41"/>
      <c r="B83" s="41"/>
      <c r="C83" s="63"/>
      <c r="D83" s="64"/>
      <c r="E83" s="64"/>
      <c r="F83" s="70"/>
      <c r="H83" s="106"/>
      <c r="J83" s="116"/>
    </row>
    <row r="84" spans="1:6" ht="27" customHeight="1">
      <c r="A84" s="170"/>
      <c r="B84" s="170"/>
      <c r="C84" s="63"/>
      <c r="D84" s="98"/>
      <c r="E84" s="98"/>
      <c r="F84" s="70"/>
    </row>
    <row r="85" spans="1:10" s="65" customFormat="1" ht="13.5" customHeight="1">
      <c r="A85" s="41"/>
      <c r="B85" s="41"/>
      <c r="C85" s="63"/>
      <c r="D85" s="64"/>
      <c r="E85" s="64"/>
      <c r="F85" s="70"/>
      <c r="H85" s="106"/>
      <c r="J85" s="116"/>
    </row>
    <row r="86" spans="4:6" ht="12.75">
      <c r="D86" s="64"/>
      <c r="E86" s="64"/>
      <c r="F86" s="70"/>
    </row>
    <row r="87" spans="2:6" ht="12.75">
      <c r="B87" s="77"/>
      <c r="C87" s="69"/>
      <c r="D87" s="69"/>
      <c r="E87" s="69"/>
      <c r="F87" s="71"/>
    </row>
  </sheetData>
  <sheetProtection/>
  <mergeCells count="8">
    <mergeCell ref="A84:B84"/>
    <mergeCell ref="A4:A5"/>
    <mergeCell ref="B4:B5"/>
    <mergeCell ref="C4:C5"/>
    <mergeCell ref="D4:D5"/>
    <mergeCell ref="A2:F2"/>
    <mergeCell ref="F4:G4"/>
    <mergeCell ref="E4:E5"/>
  </mergeCells>
  <printOptions/>
  <pageMargins left="0.7874015748031497" right="0.1968503937007874" top="0.35433070866141736" bottom="0.2755905511811024" header="0.2362204724409449" footer="0.2362204724409449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zoomScale="80" zoomScaleNormal="80" zoomScalePageLayoutView="0" workbookViewId="0" topLeftCell="A1">
      <selection activeCell="A3" sqref="A3"/>
    </sheetView>
  </sheetViews>
  <sheetFormatPr defaultColWidth="9.00390625" defaultRowHeight="12.75"/>
  <cols>
    <col min="1" max="1" width="7.375" style="0" customWidth="1"/>
    <col min="2" max="2" width="6.75390625" style="3" customWidth="1"/>
    <col min="3" max="3" width="71.375" style="0" customWidth="1"/>
    <col min="4" max="4" width="14.75390625" style="1" customWidth="1"/>
    <col min="5" max="5" width="15.00390625" style="0" customWidth="1"/>
    <col min="6" max="6" width="11.625" style="0" customWidth="1"/>
    <col min="7" max="7" width="11.875" style="0" customWidth="1"/>
    <col min="8" max="8" width="11.125" style="0" customWidth="1"/>
    <col min="9" max="9" width="11.00390625" style="0" customWidth="1"/>
  </cols>
  <sheetData>
    <row r="1" spans="3:4" ht="14.25" customHeight="1">
      <c r="C1" s="5"/>
      <c r="D1" s="6"/>
    </row>
    <row r="2" spans="1:7" ht="36" customHeight="1">
      <c r="A2" s="185" t="s">
        <v>287</v>
      </c>
      <c r="B2" s="185"/>
      <c r="C2" s="185"/>
      <c r="D2" s="185"/>
      <c r="E2" s="185"/>
      <c r="F2" s="185"/>
      <c r="G2" s="185"/>
    </row>
    <row r="3" spans="3:4" ht="12.75">
      <c r="C3" s="7"/>
      <c r="D3" s="8"/>
    </row>
    <row r="4" spans="3:8" ht="12.75">
      <c r="C4" s="7"/>
      <c r="D4" s="9"/>
      <c r="H4" t="s">
        <v>222</v>
      </c>
    </row>
    <row r="5" spans="1:9" ht="18" customHeight="1">
      <c r="A5" s="177" t="s">
        <v>5</v>
      </c>
      <c r="B5" s="177" t="s">
        <v>6</v>
      </c>
      <c r="C5" s="181" t="s">
        <v>7</v>
      </c>
      <c r="D5" s="183" t="s">
        <v>183</v>
      </c>
      <c r="E5" s="174" t="s">
        <v>179</v>
      </c>
      <c r="F5" s="174" t="s">
        <v>177</v>
      </c>
      <c r="G5" s="179" t="s">
        <v>182</v>
      </c>
      <c r="H5" s="180"/>
      <c r="I5" s="10"/>
    </row>
    <row r="6" spans="1:9" ht="62.25" customHeight="1">
      <c r="A6" s="178"/>
      <c r="B6" s="178"/>
      <c r="C6" s="182"/>
      <c r="D6" s="184"/>
      <c r="E6" s="175"/>
      <c r="F6" s="175"/>
      <c r="G6" s="118" t="s">
        <v>184</v>
      </c>
      <c r="H6" s="117" t="s">
        <v>181</v>
      </c>
      <c r="I6" s="10"/>
    </row>
    <row r="7" spans="1:8" ht="24" customHeight="1">
      <c r="A7" s="20" t="s">
        <v>4</v>
      </c>
      <c r="B7" s="21"/>
      <c r="C7" s="31" t="s">
        <v>31</v>
      </c>
      <c r="D7" s="11">
        <f>SUM(D8:D11)</f>
        <v>91465.7</v>
      </c>
      <c r="E7" s="11">
        <f>SUM(E8:E11)</f>
        <v>89007.6</v>
      </c>
      <c r="F7" s="11">
        <f>SUM(F8:F11)</f>
        <v>47836.899999999994</v>
      </c>
      <c r="G7" s="72">
        <f aca="true" t="shared" si="0" ref="G7:G47">E7/D7*100</f>
        <v>97.3125444838885</v>
      </c>
      <c r="H7" s="120">
        <f>E7/F7*100</f>
        <v>186.06473245548943</v>
      </c>
    </row>
    <row r="8" spans="1:8" ht="30" customHeight="1">
      <c r="A8" s="22" t="s">
        <v>4</v>
      </c>
      <c r="B8" s="21" t="s">
        <v>9</v>
      </c>
      <c r="C8" s="32" t="s">
        <v>10</v>
      </c>
      <c r="D8" s="11">
        <v>1236.3</v>
      </c>
      <c r="E8" s="11">
        <v>1032.5</v>
      </c>
      <c r="F8" s="11">
        <v>1010.4</v>
      </c>
      <c r="G8" s="86">
        <f t="shared" si="0"/>
        <v>83.51532799482327</v>
      </c>
      <c r="H8" s="120">
        <f aca="true" t="shared" si="1" ref="H8:H47">E8/F8*100</f>
        <v>102.18725257323833</v>
      </c>
    </row>
    <row r="9" spans="1:8" ht="30" customHeight="1">
      <c r="A9" s="22" t="s">
        <v>4</v>
      </c>
      <c r="B9" s="21" t="s">
        <v>2</v>
      </c>
      <c r="C9" s="32" t="s">
        <v>11</v>
      </c>
      <c r="D9" s="11">
        <v>29534.4</v>
      </c>
      <c r="E9" s="11">
        <v>29016.9</v>
      </c>
      <c r="F9" s="11">
        <v>28934</v>
      </c>
      <c r="G9" s="72">
        <f t="shared" si="0"/>
        <v>98.24780594831789</v>
      </c>
      <c r="H9" s="120">
        <f t="shared" si="1"/>
        <v>100.286514135619</v>
      </c>
    </row>
    <row r="10" spans="1:8" ht="30" customHeight="1">
      <c r="A10" s="22" t="s">
        <v>4</v>
      </c>
      <c r="B10" s="21" t="s">
        <v>0</v>
      </c>
      <c r="C10" s="32" t="s">
        <v>113</v>
      </c>
      <c r="D10" s="11">
        <v>5404.8</v>
      </c>
      <c r="E10" s="11">
        <v>4527.9</v>
      </c>
      <c r="F10" s="11">
        <v>4667.7</v>
      </c>
      <c r="G10" s="72">
        <f t="shared" si="0"/>
        <v>83.77553285968028</v>
      </c>
      <c r="H10" s="120">
        <f t="shared" si="1"/>
        <v>97.00494890417121</v>
      </c>
    </row>
    <row r="11" spans="1:8" ht="22.5" customHeight="1">
      <c r="A11" s="22" t="s">
        <v>4</v>
      </c>
      <c r="B11" s="21" t="s">
        <v>38</v>
      </c>
      <c r="C11" s="32" t="s">
        <v>22</v>
      </c>
      <c r="D11" s="11">
        <v>55290.2</v>
      </c>
      <c r="E11" s="11">
        <v>54430.3</v>
      </c>
      <c r="F11" s="11">
        <v>13224.8</v>
      </c>
      <c r="G11" s="86">
        <f t="shared" si="0"/>
        <v>98.44475151111772</v>
      </c>
      <c r="H11" s="120">
        <f t="shared" si="1"/>
        <v>411.5774907749078</v>
      </c>
    </row>
    <row r="12" spans="1:8" ht="19.5" customHeight="1">
      <c r="A12" s="20" t="s">
        <v>8</v>
      </c>
      <c r="B12" s="23"/>
      <c r="C12" s="31" t="s">
        <v>36</v>
      </c>
      <c r="D12" s="11">
        <f>SUM(D13:D13)</f>
        <v>114.5</v>
      </c>
      <c r="E12" s="11">
        <f>SUM(E13:E13)</f>
        <v>76.9</v>
      </c>
      <c r="F12" s="11">
        <f>SUM(F13:F13)</f>
        <v>248.8</v>
      </c>
      <c r="G12" s="72">
        <f t="shared" si="0"/>
        <v>67.16157205240175</v>
      </c>
      <c r="H12" s="120">
        <f t="shared" si="1"/>
        <v>30.908360128617364</v>
      </c>
    </row>
    <row r="13" spans="1:8" ht="21.75" customHeight="1">
      <c r="A13" s="22" t="s">
        <v>8</v>
      </c>
      <c r="B13" s="21" t="s">
        <v>2</v>
      </c>
      <c r="C13" s="32" t="s">
        <v>15</v>
      </c>
      <c r="D13" s="11">
        <v>114.5</v>
      </c>
      <c r="E13" s="11">
        <v>76.9</v>
      </c>
      <c r="F13" s="11">
        <v>248.8</v>
      </c>
      <c r="G13" s="72">
        <f t="shared" si="0"/>
        <v>67.16157205240175</v>
      </c>
      <c r="H13" s="120">
        <f t="shared" si="1"/>
        <v>30.908360128617364</v>
      </c>
    </row>
    <row r="14" spans="1:8" ht="19.5" customHeight="1">
      <c r="A14" s="20" t="s">
        <v>9</v>
      </c>
      <c r="B14" s="23"/>
      <c r="C14" s="31" t="s">
        <v>35</v>
      </c>
      <c r="D14" s="11">
        <f>SUM(D15:D15)</f>
        <v>2921.1</v>
      </c>
      <c r="E14" s="11">
        <f>SUM(E15:E15)</f>
        <v>2095.8</v>
      </c>
      <c r="F14" s="11">
        <f>SUM(F15:F15)</f>
        <v>1940.6</v>
      </c>
      <c r="G14" s="72">
        <f t="shared" si="0"/>
        <v>71.74694464414092</v>
      </c>
      <c r="H14" s="120">
        <f t="shared" si="1"/>
        <v>107.99752653818409</v>
      </c>
    </row>
    <row r="15" spans="1:8" ht="30" customHeight="1">
      <c r="A15" s="22" t="s">
        <v>9</v>
      </c>
      <c r="B15" s="21" t="s">
        <v>3</v>
      </c>
      <c r="C15" s="32" t="s">
        <v>114</v>
      </c>
      <c r="D15" s="11">
        <v>2921.1</v>
      </c>
      <c r="E15" s="11">
        <v>2095.8</v>
      </c>
      <c r="F15" s="11">
        <v>1940.6</v>
      </c>
      <c r="G15" s="72">
        <f t="shared" si="0"/>
        <v>71.74694464414092</v>
      </c>
      <c r="H15" s="120">
        <f t="shared" si="1"/>
        <v>107.99752653818409</v>
      </c>
    </row>
    <row r="16" spans="1:8" ht="23.25" customHeight="1">
      <c r="A16" s="20" t="s">
        <v>2</v>
      </c>
      <c r="B16" s="23"/>
      <c r="C16" s="31" t="s">
        <v>32</v>
      </c>
      <c r="D16" s="11">
        <f>SUM(D17:D19)</f>
        <v>27490.6</v>
      </c>
      <c r="E16" s="11">
        <f>SUM(E17:E19)</f>
        <v>26961.999999999996</v>
      </c>
      <c r="F16" s="11">
        <f>SUM(F17:F20)</f>
        <v>26296.7</v>
      </c>
      <c r="G16" s="72">
        <f t="shared" si="0"/>
        <v>98.07716092046007</v>
      </c>
      <c r="H16" s="120">
        <f t="shared" si="1"/>
        <v>102.52997524404202</v>
      </c>
    </row>
    <row r="17" spans="1:8" ht="25.5" customHeight="1">
      <c r="A17" s="22" t="s">
        <v>2</v>
      </c>
      <c r="B17" s="21" t="s">
        <v>1</v>
      </c>
      <c r="C17" s="32" t="s">
        <v>23</v>
      </c>
      <c r="D17" s="11">
        <v>1019</v>
      </c>
      <c r="E17" s="11">
        <v>942.1</v>
      </c>
      <c r="F17" s="11">
        <v>1229.1</v>
      </c>
      <c r="G17" s="72">
        <f t="shared" si="0"/>
        <v>92.45338567222767</v>
      </c>
      <c r="H17" s="120">
        <f t="shared" si="1"/>
        <v>76.64958099422343</v>
      </c>
    </row>
    <row r="18" spans="1:8" ht="25.5" customHeight="1">
      <c r="A18" s="22" t="s">
        <v>2</v>
      </c>
      <c r="B18" s="21" t="s">
        <v>3</v>
      </c>
      <c r="C18" s="32" t="s">
        <v>43</v>
      </c>
      <c r="D18" s="11">
        <v>22801.6</v>
      </c>
      <c r="E18" s="11">
        <v>22801.6</v>
      </c>
      <c r="F18" s="11">
        <v>24409.4</v>
      </c>
      <c r="G18" s="72">
        <f t="shared" si="0"/>
        <v>100</v>
      </c>
      <c r="H18" s="120">
        <f t="shared" si="1"/>
        <v>93.41319327799945</v>
      </c>
    </row>
    <row r="19" spans="1:8" ht="25.5" customHeight="1">
      <c r="A19" s="22" t="s">
        <v>2</v>
      </c>
      <c r="B19" s="21" t="s">
        <v>16</v>
      </c>
      <c r="C19" s="32" t="s">
        <v>17</v>
      </c>
      <c r="D19" s="11">
        <v>3670</v>
      </c>
      <c r="E19" s="11">
        <v>3218.3</v>
      </c>
      <c r="F19" s="11">
        <v>595.8</v>
      </c>
      <c r="G19" s="72">
        <f t="shared" si="0"/>
        <v>87.69209809264305</v>
      </c>
      <c r="H19" s="120">
        <f t="shared" si="1"/>
        <v>540.1644847264183</v>
      </c>
    </row>
    <row r="20" spans="1:8" ht="25.5" customHeight="1">
      <c r="A20" s="22" t="s">
        <v>2</v>
      </c>
      <c r="B20" s="21" t="s">
        <v>45</v>
      </c>
      <c r="C20" s="32" t="s">
        <v>46</v>
      </c>
      <c r="D20" s="11">
        <v>0</v>
      </c>
      <c r="E20" s="11">
        <v>0</v>
      </c>
      <c r="F20" s="11">
        <v>62.4</v>
      </c>
      <c r="G20" s="119" t="s">
        <v>186</v>
      </c>
      <c r="H20" s="120">
        <f t="shared" si="1"/>
        <v>0</v>
      </c>
    </row>
    <row r="21" spans="1:8" ht="25.5" customHeight="1">
      <c r="A21" s="73" t="s">
        <v>12</v>
      </c>
      <c r="B21" s="21"/>
      <c r="C21" s="37" t="s">
        <v>127</v>
      </c>
      <c r="D21" s="11">
        <f>SUM(D22:D23)</f>
        <v>8138.7</v>
      </c>
      <c r="E21" s="11">
        <f>SUM(E22:E23)</f>
        <v>1970.5</v>
      </c>
      <c r="F21" s="11">
        <f>SUM(F22:F23)</f>
        <v>1693.7</v>
      </c>
      <c r="G21" s="72">
        <f>E21/D21*100</f>
        <v>24.21148340644083</v>
      </c>
      <c r="H21" s="120">
        <f t="shared" si="1"/>
        <v>116.3429178721143</v>
      </c>
    </row>
    <row r="22" spans="1:8" ht="25.5" customHeight="1">
      <c r="A22" s="22" t="s">
        <v>12</v>
      </c>
      <c r="B22" s="21" t="s">
        <v>8</v>
      </c>
      <c r="C22" s="32" t="s">
        <v>128</v>
      </c>
      <c r="D22" s="11">
        <v>6988.5</v>
      </c>
      <c r="E22" s="11">
        <v>1970.5</v>
      </c>
      <c r="F22" s="11">
        <v>93.7</v>
      </c>
      <c r="G22" s="72">
        <f>E22/D22*100</f>
        <v>28.1963225298705</v>
      </c>
      <c r="H22" s="120">
        <f t="shared" si="1"/>
        <v>2102.988260405549</v>
      </c>
    </row>
    <row r="23" spans="1:8" ht="25.5" customHeight="1">
      <c r="A23" s="22" t="s">
        <v>12</v>
      </c>
      <c r="B23" s="21" t="s">
        <v>9</v>
      </c>
      <c r="C23" s="32" t="s">
        <v>129</v>
      </c>
      <c r="D23" s="11">
        <v>1150.2</v>
      </c>
      <c r="E23" s="11">
        <v>0</v>
      </c>
      <c r="F23" s="11">
        <v>1600</v>
      </c>
      <c r="G23" s="72">
        <f>E23/D23*100</f>
        <v>0</v>
      </c>
      <c r="H23" s="120">
        <f t="shared" si="1"/>
        <v>0</v>
      </c>
    </row>
    <row r="24" spans="1:8" ht="25.5" customHeight="1">
      <c r="A24" s="20" t="s">
        <v>0</v>
      </c>
      <c r="B24" s="23"/>
      <c r="C24" s="31" t="s">
        <v>164</v>
      </c>
      <c r="D24" s="11">
        <f>D25</f>
        <v>0</v>
      </c>
      <c r="E24" s="11">
        <f>E25</f>
        <v>0</v>
      </c>
      <c r="F24" s="11">
        <f>F25</f>
        <v>248.1</v>
      </c>
      <c r="G24" s="119" t="s">
        <v>186</v>
      </c>
      <c r="H24" s="120">
        <f t="shared" si="1"/>
        <v>0</v>
      </c>
    </row>
    <row r="25" spans="1:8" ht="25.5" customHeight="1">
      <c r="A25" s="22" t="s">
        <v>0</v>
      </c>
      <c r="B25" s="21" t="s">
        <v>12</v>
      </c>
      <c r="C25" s="32" t="s">
        <v>165</v>
      </c>
      <c r="D25" s="11">
        <v>0</v>
      </c>
      <c r="E25" s="11">
        <v>0</v>
      </c>
      <c r="F25" s="11">
        <v>248.1</v>
      </c>
      <c r="G25" s="119" t="s">
        <v>186</v>
      </c>
      <c r="H25" s="120">
        <f t="shared" si="1"/>
        <v>0</v>
      </c>
    </row>
    <row r="26" spans="1:8" ht="25.5" customHeight="1">
      <c r="A26" s="24" t="s">
        <v>13</v>
      </c>
      <c r="B26" s="23"/>
      <c r="C26" s="33" t="s">
        <v>33</v>
      </c>
      <c r="D26" s="11">
        <f>SUM(D27:D32)</f>
        <v>594716.6</v>
      </c>
      <c r="E26" s="11">
        <f>SUM(E27:E32)</f>
        <v>574275.3</v>
      </c>
      <c r="F26" s="11">
        <f>SUM(F27:F32)</f>
        <v>529261.1000000001</v>
      </c>
      <c r="G26" s="72">
        <f t="shared" si="0"/>
        <v>96.56285027187741</v>
      </c>
      <c r="H26" s="120">
        <f t="shared" si="1"/>
        <v>108.50510267994378</v>
      </c>
    </row>
    <row r="27" spans="1:8" ht="25.5" customHeight="1">
      <c r="A27" s="22" t="s">
        <v>13</v>
      </c>
      <c r="B27" s="21" t="s">
        <v>4</v>
      </c>
      <c r="C27" s="32" t="s">
        <v>24</v>
      </c>
      <c r="D27" s="11">
        <v>217733</v>
      </c>
      <c r="E27" s="11">
        <v>212028.8</v>
      </c>
      <c r="F27" s="11">
        <v>209211.7</v>
      </c>
      <c r="G27" s="72">
        <f t="shared" si="0"/>
        <v>97.38018582392195</v>
      </c>
      <c r="H27" s="120">
        <f t="shared" si="1"/>
        <v>101.34653081065733</v>
      </c>
    </row>
    <row r="28" spans="1:8" ht="25.5" customHeight="1">
      <c r="A28" s="22" t="s">
        <v>13</v>
      </c>
      <c r="B28" s="21" t="s">
        <v>8</v>
      </c>
      <c r="C28" s="32" t="s">
        <v>25</v>
      </c>
      <c r="D28" s="11">
        <v>229165.1</v>
      </c>
      <c r="E28" s="11">
        <v>223701.7</v>
      </c>
      <c r="F28" s="11">
        <v>185751.7</v>
      </c>
      <c r="G28" s="72">
        <f t="shared" si="0"/>
        <v>97.61595461088972</v>
      </c>
      <c r="H28" s="120">
        <f t="shared" si="1"/>
        <v>120.43049942476974</v>
      </c>
    </row>
    <row r="29" spans="1:8" ht="25.5" customHeight="1">
      <c r="A29" s="22" t="s">
        <v>13</v>
      </c>
      <c r="B29" s="21" t="s">
        <v>9</v>
      </c>
      <c r="C29" s="32" t="s">
        <v>185</v>
      </c>
      <c r="D29" s="11">
        <v>112667.7</v>
      </c>
      <c r="E29" s="11">
        <v>108721.9</v>
      </c>
      <c r="F29" s="11">
        <v>104614.9</v>
      </c>
      <c r="G29" s="72">
        <f t="shared" si="0"/>
        <v>96.49784277126452</v>
      </c>
      <c r="H29" s="120">
        <f t="shared" si="1"/>
        <v>103.9258270093457</v>
      </c>
    </row>
    <row r="30" spans="1:8" ht="25.5" customHeight="1">
      <c r="A30" s="22" t="s">
        <v>13</v>
      </c>
      <c r="B30" s="21" t="s">
        <v>12</v>
      </c>
      <c r="C30" s="32" t="s">
        <v>167</v>
      </c>
      <c r="D30" s="11">
        <v>150.3</v>
      </c>
      <c r="E30" s="11">
        <v>0</v>
      </c>
      <c r="F30" s="11">
        <v>0</v>
      </c>
      <c r="G30" s="72">
        <f t="shared" si="0"/>
        <v>0</v>
      </c>
      <c r="H30" s="122" t="s">
        <v>186</v>
      </c>
    </row>
    <row r="31" spans="1:8" ht="25.5" customHeight="1">
      <c r="A31" s="22" t="s">
        <v>13</v>
      </c>
      <c r="B31" s="21" t="s">
        <v>13</v>
      </c>
      <c r="C31" s="32" t="s">
        <v>26</v>
      </c>
      <c r="D31" s="11">
        <v>18103.8</v>
      </c>
      <c r="E31" s="11">
        <v>15181.5</v>
      </c>
      <c r="F31" s="11">
        <v>15980.9</v>
      </c>
      <c r="G31" s="86">
        <f t="shared" si="0"/>
        <v>83.85808504291917</v>
      </c>
      <c r="H31" s="120">
        <f t="shared" si="1"/>
        <v>94.9977785982016</v>
      </c>
    </row>
    <row r="32" spans="1:8" ht="25.5" customHeight="1">
      <c r="A32" s="22" t="s">
        <v>13</v>
      </c>
      <c r="B32" s="21" t="s">
        <v>3</v>
      </c>
      <c r="C32" s="32" t="s">
        <v>27</v>
      </c>
      <c r="D32" s="11">
        <v>16896.7</v>
      </c>
      <c r="E32" s="11">
        <v>14641.4</v>
      </c>
      <c r="F32" s="11">
        <v>13701.9</v>
      </c>
      <c r="G32" s="86">
        <f t="shared" si="0"/>
        <v>86.65242325424491</v>
      </c>
      <c r="H32" s="120">
        <f t="shared" si="1"/>
        <v>106.85671330253467</v>
      </c>
    </row>
    <row r="33" spans="1:8" ht="25.5" customHeight="1">
      <c r="A33" s="20" t="s">
        <v>1</v>
      </c>
      <c r="B33" s="23"/>
      <c r="C33" s="31" t="s">
        <v>115</v>
      </c>
      <c r="D33" s="11">
        <f>SUM(D34:D35)</f>
        <v>78712.1</v>
      </c>
      <c r="E33" s="11">
        <f>SUM(E34:E35)</f>
        <v>78129.5</v>
      </c>
      <c r="F33" s="11">
        <f>SUM(F34:F35)</f>
        <v>69191.1</v>
      </c>
      <c r="G33" s="72">
        <f t="shared" si="0"/>
        <v>99.2598342567407</v>
      </c>
      <c r="H33" s="120">
        <f t="shared" si="1"/>
        <v>112.91842447944893</v>
      </c>
    </row>
    <row r="34" spans="1:8" ht="25.5" customHeight="1">
      <c r="A34" s="25" t="s">
        <v>1</v>
      </c>
      <c r="B34" s="26" t="s">
        <v>4</v>
      </c>
      <c r="C34" s="34" t="s">
        <v>28</v>
      </c>
      <c r="D34" s="11">
        <v>72773.8</v>
      </c>
      <c r="E34" s="12">
        <v>72381</v>
      </c>
      <c r="F34" s="12">
        <v>64436.3</v>
      </c>
      <c r="G34" s="72">
        <f t="shared" si="0"/>
        <v>99.46024530806416</v>
      </c>
      <c r="H34" s="120">
        <f t="shared" si="1"/>
        <v>112.32954095750375</v>
      </c>
    </row>
    <row r="35" spans="1:8" ht="25.5" customHeight="1">
      <c r="A35" s="22" t="s">
        <v>1</v>
      </c>
      <c r="B35" s="21" t="s">
        <v>2</v>
      </c>
      <c r="C35" s="32" t="s">
        <v>44</v>
      </c>
      <c r="D35" s="11">
        <v>5938.3</v>
      </c>
      <c r="E35" s="11">
        <v>5748.5</v>
      </c>
      <c r="F35" s="11">
        <v>4754.8</v>
      </c>
      <c r="G35" s="86">
        <f t="shared" si="0"/>
        <v>96.80379906707306</v>
      </c>
      <c r="H35" s="120">
        <f t="shared" si="1"/>
        <v>120.89888113064693</v>
      </c>
    </row>
    <row r="36" spans="1:8" ht="25.5" customHeight="1">
      <c r="A36" s="27" t="s">
        <v>3</v>
      </c>
      <c r="B36" s="28"/>
      <c r="C36" s="31" t="s">
        <v>40</v>
      </c>
      <c r="D36" s="11">
        <f>SUM(D37:D37)</f>
        <v>5165.9</v>
      </c>
      <c r="E36" s="11">
        <f>SUM(E37:E37)</f>
        <v>4892.2</v>
      </c>
      <c r="F36" s="11">
        <f>SUM(F37:F37)</f>
        <v>4899.7</v>
      </c>
      <c r="G36" s="72">
        <f t="shared" si="0"/>
        <v>94.70179445982308</v>
      </c>
      <c r="H36" s="120">
        <f t="shared" si="1"/>
        <v>99.84692940384106</v>
      </c>
    </row>
    <row r="37" spans="1:8" ht="25.5" customHeight="1">
      <c r="A37" s="29" t="s">
        <v>3</v>
      </c>
      <c r="B37" s="30" t="s">
        <v>3</v>
      </c>
      <c r="C37" s="34" t="s">
        <v>41</v>
      </c>
      <c r="D37" s="11">
        <v>5165.9</v>
      </c>
      <c r="E37" s="11">
        <v>4892.2</v>
      </c>
      <c r="F37" s="11">
        <v>4899.7</v>
      </c>
      <c r="G37" s="72">
        <f t="shared" si="0"/>
        <v>94.70179445982308</v>
      </c>
      <c r="H37" s="120">
        <f t="shared" si="1"/>
        <v>99.84692940384106</v>
      </c>
    </row>
    <row r="38" spans="1:8" ht="25.5" customHeight="1">
      <c r="A38" s="27" t="s">
        <v>16</v>
      </c>
      <c r="B38" s="28"/>
      <c r="C38" s="36" t="s">
        <v>34</v>
      </c>
      <c r="D38" s="11">
        <f>SUM(D39:D41)</f>
        <v>26946.7</v>
      </c>
      <c r="E38" s="11">
        <f>SUM(E39:E41)</f>
        <v>25393.5</v>
      </c>
      <c r="F38" s="11">
        <f>SUM(F39:F41)</f>
        <v>29681.499999999996</v>
      </c>
      <c r="G38" s="72">
        <f t="shared" si="0"/>
        <v>94.23602890149813</v>
      </c>
      <c r="H38" s="120">
        <f t="shared" si="1"/>
        <v>85.55329077034517</v>
      </c>
    </row>
    <row r="39" spans="1:8" ht="25.5" customHeight="1">
      <c r="A39" s="25" t="s">
        <v>16</v>
      </c>
      <c r="B39" s="26" t="s">
        <v>4</v>
      </c>
      <c r="C39" s="34" t="s">
        <v>29</v>
      </c>
      <c r="D39" s="11">
        <v>2700</v>
      </c>
      <c r="E39" s="11">
        <v>2305.6</v>
      </c>
      <c r="F39" s="11">
        <v>2232.6</v>
      </c>
      <c r="G39" s="72">
        <f t="shared" si="0"/>
        <v>85.39259259259259</v>
      </c>
      <c r="H39" s="120">
        <f t="shared" si="1"/>
        <v>103.26973035922242</v>
      </c>
    </row>
    <row r="40" spans="1:8" ht="25.5" customHeight="1">
      <c r="A40" s="25" t="s">
        <v>16</v>
      </c>
      <c r="B40" s="26" t="s">
        <v>9</v>
      </c>
      <c r="C40" s="34" t="s">
        <v>30</v>
      </c>
      <c r="D40" s="11">
        <v>17661.9</v>
      </c>
      <c r="E40" s="11">
        <v>17239</v>
      </c>
      <c r="F40" s="11">
        <v>18764.1</v>
      </c>
      <c r="G40" s="72">
        <f t="shared" si="0"/>
        <v>97.6055803735725</v>
      </c>
      <c r="H40" s="120">
        <f t="shared" si="1"/>
        <v>91.87224540478894</v>
      </c>
    </row>
    <row r="41" spans="1:8" ht="25.5" customHeight="1">
      <c r="A41" s="13" t="s">
        <v>16</v>
      </c>
      <c r="B41" s="26" t="s">
        <v>2</v>
      </c>
      <c r="C41" s="35" t="s">
        <v>19</v>
      </c>
      <c r="D41" s="11">
        <v>6584.8</v>
      </c>
      <c r="E41" s="11">
        <v>5848.9</v>
      </c>
      <c r="F41" s="11">
        <v>8684.8</v>
      </c>
      <c r="G41" s="72">
        <f t="shared" si="0"/>
        <v>88.82426193658121</v>
      </c>
      <c r="H41" s="120">
        <f t="shared" si="1"/>
        <v>67.34639830508475</v>
      </c>
    </row>
    <row r="42" spans="1:8" ht="25.5" customHeight="1">
      <c r="A42" s="15" t="s">
        <v>14</v>
      </c>
      <c r="B42" s="19"/>
      <c r="C42" s="37" t="s">
        <v>18</v>
      </c>
      <c r="D42" s="11">
        <f>SUM(D43:D44)</f>
        <v>6309.5</v>
      </c>
      <c r="E42" s="11">
        <f>SUM(E43:E44)</f>
        <v>5971.2</v>
      </c>
      <c r="F42" s="11">
        <f>SUM(F43:F44)</f>
        <v>6121.5</v>
      </c>
      <c r="G42" s="72">
        <f t="shared" si="0"/>
        <v>94.63824391790158</v>
      </c>
      <c r="H42" s="120">
        <f t="shared" si="1"/>
        <v>97.54471943151188</v>
      </c>
    </row>
    <row r="43" spans="1:8" ht="25.5" customHeight="1">
      <c r="A43" s="14" t="s">
        <v>14</v>
      </c>
      <c r="B43" s="19" t="s">
        <v>4</v>
      </c>
      <c r="C43" s="32" t="s">
        <v>116</v>
      </c>
      <c r="D43" s="11">
        <v>5146.6</v>
      </c>
      <c r="E43" s="11">
        <v>4852</v>
      </c>
      <c r="F43" s="11">
        <v>4786</v>
      </c>
      <c r="G43" s="86">
        <f t="shared" si="0"/>
        <v>94.27583258850503</v>
      </c>
      <c r="H43" s="120">
        <f t="shared" si="1"/>
        <v>101.37902214793147</v>
      </c>
    </row>
    <row r="44" spans="1:8" ht="25.5" customHeight="1">
      <c r="A44" s="14" t="s">
        <v>14</v>
      </c>
      <c r="B44" s="19" t="s">
        <v>12</v>
      </c>
      <c r="C44" s="34" t="s">
        <v>42</v>
      </c>
      <c r="D44" s="11">
        <v>1162.9</v>
      </c>
      <c r="E44" s="11">
        <v>1119.2</v>
      </c>
      <c r="F44" s="11">
        <v>1335.5</v>
      </c>
      <c r="G44" s="72">
        <f t="shared" si="0"/>
        <v>96.24215323759566</v>
      </c>
      <c r="H44" s="120">
        <f t="shared" si="1"/>
        <v>83.803818794459</v>
      </c>
    </row>
    <row r="45" spans="1:8" ht="25.5" customHeight="1">
      <c r="A45" s="15" t="s">
        <v>38</v>
      </c>
      <c r="B45" s="19"/>
      <c r="C45" s="38" t="s">
        <v>21</v>
      </c>
      <c r="D45" s="11">
        <f>SUM(D46)</f>
        <v>5750</v>
      </c>
      <c r="E45" s="11">
        <f>SUM(E46)</f>
        <v>5101.8</v>
      </c>
      <c r="F45" s="11">
        <f>SUM(F46)</f>
        <v>7936.2</v>
      </c>
      <c r="G45" s="72">
        <f t="shared" si="0"/>
        <v>88.72695652173913</v>
      </c>
      <c r="H45" s="120">
        <f t="shared" si="1"/>
        <v>64.28517426476148</v>
      </c>
    </row>
    <row r="46" spans="1:8" ht="25.5" customHeight="1">
      <c r="A46" s="14" t="s">
        <v>38</v>
      </c>
      <c r="B46" s="19" t="s">
        <v>4</v>
      </c>
      <c r="C46" s="18" t="s">
        <v>39</v>
      </c>
      <c r="D46" s="11">
        <v>5750</v>
      </c>
      <c r="E46" s="11">
        <v>5101.8</v>
      </c>
      <c r="F46" s="11">
        <v>7936.2</v>
      </c>
      <c r="G46" s="72">
        <f t="shared" si="0"/>
        <v>88.72695652173913</v>
      </c>
      <c r="H46" s="120">
        <f t="shared" si="1"/>
        <v>64.28517426476148</v>
      </c>
    </row>
    <row r="47" spans="1:8" ht="25.5" customHeight="1">
      <c r="A47" s="16"/>
      <c r="B47" s="16"/>
      <c r="C47" s="39" t="s">
        <v>20</v>
      </c>
      <c r="D47" s="74">
        <f>SUM(D7+D12+D14+D16+D26+D33+D36+D38+D45+D42+D21+D24)</f>
        <v>847731.3999999999</v>
      </c>
      <c r="E47" s="74">
        <f>SUM(E7+E12+E14+E16+E26+E33+E36+E38+E45+E42+E21+E24)</f>
        <v>813876.3</v>
      </c>
      <c r="F47" s="74">
        <f>SUM(F7+F12+F14+F16+F26+F33+F36+F38+F45+F42+F21+F24)</f>
        <v>725355.8999999999</v>
      </c>
      <c r="G47" s="75">
        <f t="shared" si="0"/>
        <v>96.00638834423265</v>
      </c>
      <c r="H47" s="121">
        <f t="shared" si="1"/>
        <v>112.2037195809671</v>
      </c>
    </row>
    <row r="48" spans="1:4" ht="12.75">
      <c r="A48" s="4"/>
      <c r="B48" s="4"/>
      <c r="C48" s="76"/>
      <c r="D48" s="9"/>
    </row>
    <row r="49" spans="1:4" ht="12.75">
      <c r="A49" s="4"/>
      <c r="B49" s="4"/>
      <c r="D49" s="9"/>
    </row>
    <row r="50" spans="1:4" ht="12.75">
      <c r="A50" s="4"/>
      <c r="B50" s="4"/>
      <c r="D50" s="9"/>
    </row>
    <row r="51" spans="1:4" ht="12.75">
      <c r="A51" s="4"/>
      <c r="B51" s="4"/>
      <c r="D51" s="9"/>
    </row>
    <row r="52" spans="1:7" ht="26.25" customHeight="1">
      <c r="A52" s="173"/>
      <c r="B52" s="173"/>
      <c r="C52" s="173"/>
      <c r="D52" s="9"/>
      <c r="E52" s="176"/>
      <c r="F52" s="176"/>
      <c r="G52" s="176"/>
    </row>
    <row r="53" spans="1:7" ht="12.75">
      <c r="A53" s="17"/>
      <c r="B53" s="17"/>
      <c r="C53" s="2"/>
      <c r="D53" s="9"/>
      <c r="G53" s="97"/>
    </row>
    <row r="54" spans="1:4" ht="12.75">
      <c r="A54" s="4"/>
      <c r="B54" s="4"/>
      <c r="D54" s="9"/>
    </row>
    <row r="55" spans="1:4" ht="12.75">
      <c r="A55" s="4"/>
      <c r="B55" s="4"/>
      <c r="D55" s="9"/>
    </row>
    <row r="56" spans="1:4" ht="12.75">
      <c r="A56" s="4"/>
      <c r="B56" s="4"/>
      <c r="D56" s="9"/>
    </row>
    <row r="57" spans="1:4" ht="12.75">
      <c r="A57" s="4"/>
      <c r="B57" s="4"/>
      <c r="D57" s="9"/>
    </row>
    <row r="58" spans="1:4" ht="12.75">
      <c r="A58" s="4"/>
      <c r="B58" s="4"/>
      <c r="D58" s="9"/>
    </row>
    <row r="59" spans="1:4" ht="12.75">
      <c r="A59" s="4"/>
      <c r="B59" s="4"/>
      <c r="D59" s="9"/>
    </row>
    <row r="60" spans="1:4" ht="12.75">
      <c r="A60" s="4"/>
      <c r="B60" s="4"/>
      <c r="D60" s="9"/>
    </row>
    <row r="61" spans="1:4" ht="12.75">
      <c r="A61" s="4"/>
      <c r="B61" s="4"/>
      <c r="D61" s="9"/>
    </row>
    <row r="62" spans="1:4" ht="12.75">
      <c r="A62" s="4"/>
      <c r="B62" s="4"/>
      <c r="D62" s="9"/>
    </row>
    <row r="63" spans="1:4" ht="12.75">
      <c r="A63" s="4"/>
      <c r="B63" s="4"/>
      <c r="D63" s="9"/>
    </row>
    <row r="64" spans="1:4" ht="12.75">
      <c r="A64" s="4"/>
      <c r="B64" s="4"/>
      <c r="D64" s="9"/>
    </row>
    <row r="65" spans="1:4" ht="12.75">
      <c r="A65" s="4"/>
      <c r="B65" s="4"/>
      <c r="D65" s="9"/>
    </row>
    <row r="66" spans="1:4" ht="12.75">
      <c r="A66" s="4"/>
      <c r="B66" s="4"/>
      <c r="D66" s="9"/>
    </row>
    <row r="67" ht="12.75">
      <c r="D67" s="9"/>
    </row>
    <row r="68" ht="12.75">
      <c r="D68" s="9"/>
    </row>
    <row r="69" ht="12.75">
      <c r="D69" s="9"/>
    </row>
    <row r="70" ht="12.75">
      <c r="D70" s="9"/>
    </row>
    <row r="71" ht="12.75">
      <c r="D71" s="9"/>
    </row>
    <row r="72" ht="12.75">
      <c r="D72" s="9"/>
    </row>
    <row r="73" ht="12.75">
      <c r="D73" s="9"/>
    </row>
    <row r="74" ht="12.75">
      <c r="D74" s="9"/>
    </row>
    <row r="75" ht="12.75">
      <c r="D75" s="9"/>
    </row>
    <row r="76" ht="12.75">
      <c r="D76" s="9"/>
    </row>
    <row r="77" ht="12.75">
      <c r="D77" s="9"/>
    </row>
    <row r="78" ht="12.75">
      <c r="D78" s="9"/>
    </row>
    <row r="79" ht="12.75">
      <c r="D79" s="9"/>
    </row>
    <row r="80" ht="12.75">
      <c r="D80" s="9"/>
    </row>
    <row r="81" ht="12.75">
      <c r="D81" s="9"/>
    </row>
    <row r="82" ht="12.75">
      <c r="D82" s="9"/>
    </row>
    <row r="83" ht="12.75">
      <c r="D83" s="9"/>
    </row>
    <row r="84" ht="12.75">
      <c r="D84" s="9"/>
    </row>
    <row r="85" ht="12.75">
      <c r="D85" s="9"/>
    </row>
    <row r="86" ht="12.75">
      <c r="D86" s="9"/>
    </row>
    <row r="87" ht="12.75">
      <c r="D87" s="9"/>
    </row>
    <row r="88" ht="12.75">
      <c r="D88" s="9"/>
    </row>
    <row r="89" ht="12.75">
      <c r="D89" s="9"/>
    </row>
    <row r="90" ht="12.75">
      <c r="D90" s="9"/>
    </row>
    <row r="91" ht="12.75">
      <c r="D91" s="9"/>
    </row>
    <row r="92" ht="12.75">
      <c r="D92" s="9"/>
    </row>
    <row r="93" ht="12.75">
      <c r="D93" s="9"/>
    </row>
    <row r="94" ht="12.75">
      <c r="D94" s="9"/>
    </row>
    <row r="95" ht="12.75">
      <c r="D95" s="9"/>
    </row>
    <row r="96" ht="12.75">
      <c r="D96" s="9"/>
    </row>
    <row r="97" ht="12.75">
      <c r="D97" s="9"/>
    </row>
    <row r="98" ht="12.75">
      <c r="D98" s="9"/>
    </row>
    <row r="99" ht="12.75">
      <c r="D99" s="9"/>
    </row>
    <row r="100" ht="12.75">
      <c r="D100" s="9"/>
    </row>
    <row r="101" ht="12.75">
      <c r="D101" s="9"/>
    </row>
    <row r="102" ht="12.75">
      <c r="D102" s="9"/>
    </row>
    <row r="103" ht="12.75">
      <c r="D103" s="9"/>
    </row>
    <row r="104" ht="12.75">
      <c r="D104" s="9"/>
    </row>
    <row r="105" ht="12.75">
      <c r="D105" s="9"/>
    </row>
    <row r="106" ht="12.75">
      <c r="D106" s="9"/>
    </row>
    <row r="107" ht="12.75">
      <c r="D107" s="9"/>
    </row>
    <row r="108" ht="12.75">
      <c r="D108" s="9"/>
    </row>
    <row r="109" ht="12.75">
      <c r="D109" s="9"/>
    </row>
    <row r="110" ht="12.75">
      <c r="D110" s="9"/>
    </row>
    <row r="111" ht="12.75">
      <c r="D111" s="9"/>
    </row>
    <row r="112" ht="12.75">
      <c r="D112" s="9"/>
    </row>
    <row r="113" ht="12.75">
      <c r="D113" s="9"/>
    </row>
    <row r="114" ht="12.75">
      <c r="D114" s="9"/>
    </row>
    <row r="115" ht="12.75">
      <c r="D115" s="9"/>
    </row>
    <row r="116" ht="12.75">
      <c r="D116" s="9"/>
    </row>
    <row r="117" ht="12.75">
      <c r="D117" s="9"/>
    </row>
    <row r="118" ht="12.75">
      <c r="D118" s="9"/>
    </row>
    <row r="119" ht="12.75">
      <c r="D119" s="9"/>
    </row>
    <row r="120" ht="12.75">
      <c r="D120" s="9"/>
    </row>
    <row r="121" ht="12.75">
      <c r="D121" s="9"/>
    </row>
    <row r="122" ht="12.75">
      <c r="D122" s="9"/>
    </row>
    <row r="123" ht="12.75">
      <c r="D123" s="9"/>
    </row>
    <row r="124" ht="12.75">
      <c r="D124" s="9"/>
    </row>
    <row r="125" ht="12.75">
      <c r="D125" s="9"/>
    </row>
    <row r="126" ht="12.75">
      <c r="D126" s="9"/>
    </row>
    <row r="127" ht="12.75">
      <c r="D127" s="9"/>
    </row>
    <row r="128" ht="12.75">
      <c r="D128" s="9"/>
    </row>
    <row r="129" ht="12.75">
      <c r="D129" s="9"/>
    </row>
    <row r="130" ht="12.75">
      <c r="D130" s="9"/>
    </row>
    <row r="131" ht="12.75">
      <c r="D131" s="9"/>
    </row>
    <row r="132" ht="12.75">
      <c r="D132" s="9"/>
    </row>
    <row r="133" ht="12.75">
      <c r="D133" s="8"/>
    </row>
    <row r="134" ht="12.75">
      <c r="D134" s="8"/>
    </row>
    <row r="135" ht="12.75">
      <c r="D135" s="8"/>
    </row>
    <row r="136" ht="12.75">
      <c r="D136" s="8"/>
    </row>
    <row r="137" ht="12.75">
      <c r="D137" s="8"/>
    </row>
  </sheetData>
  <sheetProtection/>
  <mergeCells count="10">
    <mergeCell ref="A2:G2"/>
    <mergeCell ref="A52:C52"/>
    <mergeCell ref="E5:E6"/>
    <mergeCell ref="E52:G52"/>
    <mergeCell ref="A5:A6"/>
    <mergeCell ref="B5:B6"/>
    <mergeCell ref="G5:H5"/>
    <mergeCell ref="F5:F6"/>
    <mergeCell ref="C5:C6"/>
    <mergeCell ref="D5:D6"/>
  </mergeCells>
  <printOptions/>
  <pageMargins left="0.6299212598425197" right="0.1968503937007874" top="0.1968503937007874" bottom="0.1968503937007874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1"/>
  <sheetViews>
    <sheetView showGridLines="0" zoomScalePageLayoutView="0" workbookViewId="0" topLeftCell="A1">
      <selection activeCell="E7" sqref="E7"/>
    </sheetView>
  </sheetViews>
  <sheetFormatPr defaultColWidth="9.00390625" defaultRowHeight="12.75" customHeight="1"/>
  <cols>
    <col min="1" max="1" width="13.75390625" style="196" customWidth="1"/>
    <col min="2" max="2" width="33.25390625" style="196" customWidth="1"/>
    <col min="3" max="3" width="15.375" style="196" customWidth="1"/>
    <col min="4" max="4" width="15.00390625" style="196" customWidth="1"/>
    <col min="5" max="5" width="13.125" style="196" customWidth="1"/>
    <col min="6" max="6" width="13.625" style="196" customWidth="1"/>
    <col min="7" max="7" width="12.75390625" style="196" customWidth="1"/>
    <col min="8" max="9" width="9.125" style="196" customWidth="1"/>
    <col min="10" max="16384" width="9.125" style="196" customWidth="1"/>
  </cols>
  <sheetData>
    <row r="1" spans="1:9" ht="30.75" customHeight="1">
      <c r="A1" s="205" t="s">
        <v>284</v>
      </c>
      <c r="B1" s="205"/>
      <c r="C1" s="205"/>
      <c r="D1" s="205"/>
      <c r="E1" s="205"/>
      <c r="F1" s="205"/>
      <c r="G1" s="205"/>
      <c r="H1" s="199"/>
      <c r="I1" s="199"/>
    </row>
    <row r="2" spans="1:6" ht="12.75">
      <c r="A2" s="197"/>
      <c r="B2" s="198"/>
      <c r="C2" s="198"/>
      <c r="D2" s="198"/>
      <c r="E2" s="198"/>
      <c r="F2" s="198"/>
    </row>
    <row r="3" spans="1:9" ht="36" customHeight="1">
      <c r="A3" s="204" t="s">
        <v>285</v>
      </c>
      <c r="B3" s="211" t="s">
        <v>286</v>
      </c>
      <c r="C3" s="212" t="s">
        <v>183</v>
      </c>
      <c r="D3" s="213" t="s">
        <v>179</v>
      </c>
      <c r="E3" s="213" t="s">
        <v>177</v>
      </c>
      <c r="F3" s="213" t="s">
        <v>182</v>
      </c>
      <c r="G3" s="213"/>
      <c r="H3" s="195"/>
      <c r="I3" s="195"/>
    </row>
    <row r="4" spans="1:7" ht="55.5" customHeight="1">
      <c r="A4" s="204"/>
      <c r="B4" s="211"/>
      <c r="C4" s="212"/>
      <c r="D4" s="213"/>
      <c r="E4" s="213"/>
      <c r="F4" s="214" t="s">
        <v>184</v>
      </c>
      <c r="G4" s="214" t="s">
        <v>181</v>
      </c>
    </row>
    <row r="5" spans="1:7" ht="12.75">
      <c r="A5" s="200" t="s">
        <v>166</v>
      </c>
      <c r="B5" s="201"/>
      <c r="C5" s="215">
        <f>SUM(C6:C21)</f>
        <v>946423.1999999998</v>
      </c>
      <c r="D5" s="215">
        <f>SUM(D6:D21)</f>
        <v>802339.5999999999</v>
      </c>
      <c r="E5" s="216">
        <f>SUM(E6:E21)</f>
        <v>723631</v>
      </c>
      <c r="F5" s="216">
        <f>D5/C5*100</f>
        <v>84.77598604936988</v>
      </c>
      <c r="G5" s="216">
        <f>D5/E5*100</f>
        <v>110.87689720313251</v>
      </c>
    </row>
    <row r="6" spans="1:7" ht="64.5" customHeight="1">
      <c r="A6" s="202" t="s">
        <v>252</v>
      </c>
      <c r="B6" s="203" t="s">
        <v>253</v>
      </c>
      <c r="C6" s="208">
        <v>21917.4</v>
      </c>
      <c r="D6" s="208">
        <v>1909.6</v>
      </c>
      <c r="E6" s="206">
        <v>0</v>
      </c>
      <c r="F6" s="207">
        <f aca="true" t="shared" si="0" ref="F6:F21">D6/C6*100</f>
        <v>8.712712274266107</v>
      </c>
      <c r="G6" s="207" t="s">
        <v>37</v>
      </c>
    </row>
    <row r="7" spans="1:7" ht="48">
      <c r="A7" s="202" t="s">
        <v>254</v>
      </c>
      <c r="B7" s="203" t="s">
        <v>255</v>
      </c>
      <c r="C7" s="208">
        <v>104847.1</v>
      </c>
      <c r="D7" s="208">
        <v>102143.5</v>
      </c>
      <c r="E7" s="209">
        <v>89191.1</v>
      </c>
      <c r="F7" s="207">
        <f t="shared" si="0"/>
        <v>97.4213879067709</v>
      </c>
      <c r="G7" s="207">
        <f aca="true" t="shared" si="1" ref="G7:G21">D7/E7*100</f>
        <v>114.52207675429497</v>
      </c>
    </row>
    <row r="8" spans="1:7" ht="48">
      <c r="A8" s="202" t="s">
        <v>256</v>
      </c>
      <c r="B8" s="203" t="s">
        <v>257</v>
      </c>
      <c r="C8" s="208">
        <v>544737.2</v>
      </c>
      <c r="D8" s="208">
        <v>476703.1</v>
      </c>
      <c r="E8" s="210">
        <v>449212.2</v>
      </c>
      <c r="F8" s="207">
        <f t="shared" si="0"/>
        <v>87.51065651473775</v>
      </c>
      <c r="G8" s="207">
        <f t="shared" si="1"/>
        <v>106.11980262334815</v>
      </c>
    </row>
    <row r="9" spans="1:7" ht="48.75" customHeight="1">
      <c r="A9" s="202" t="s">
        <v>258</v>
      </c>
      <c r="B9" s="203" t="s">
        <v>259</v>
      </c>
      <c r="C9" s="208">
        <v>58818.4</v>
      </c>
      <c r="D9" s="208">
        <v>57523.8</v>
      </c>
      <c r="E9" s="209">
        <v>56572.5</v>
      </c>
      <c r="F9" s="207">
        <f t="shared" si="0"/>
        <v>97.79898807175987</v>
      </c>
      <c r="G9" s="207">
        <f t="shared" si="1"/>
        <v>101.6815590613814</v>
      </c>
    </row>
    <row r="10" spans="1:7" ht="49.5" customHeight="1">
      <c r="A10" s="202" t="s">
        <v>260</v>
      </c>
      <c r="B10" s="203" t="s">
        <v>261</v>
      </c>
      <c r="C10" s="208">
        <v>0</v>
      </c>
      <c r="D10" s="208">
        <v>0</v>
      </c>
      <c r="E10" s="210">
        <v>248.1</v>
      </c>
      <c r="F10" s="207" t="s">
        <v>37</v>
      </c>
      <c r="G10" s="207">
        <f t="shared" si="1"/>
        <v>0</v>
      </c>
    </row>
    <row r="11" spans="1:7" ht="60">
      <c r="A11" s="202" t="s">
        <v>262</v>
      </c>
      <c r="B11" s="203" t="s">
        <v>263</v>
      </c>
      <c r="C11" s="208">
        <v>300</v>
      </c>
      <c r="D11" s="208">
        <v>0</v>
      </c>
      <c r="E11" s="209">
        <v>2189.5</v>
      </c>
      <c r="F11" s="207">
        <f t="shared" si="0"/>
        <v>0</v>
      </c>
      <c r="G11" s="207">
        <f t="shared" si="1"/>
        <v>0</v>
      </c>
    </row>
    <row r="12" spans="1:7" ht="48">
      <c r="A12" s="202" t="s">
        <v>264</v>
      </c>
      <c r="B12" s="203" t="s">
        <v>265</v>
      </c>
      <c r="C12" s="208">
        <v>6035.6</v>
      </c>
      <c r="D12" s="208">
        <v>2172.7</v>
      </c>
      <c r="E12" s="210">
        <v>586.8</v>
      </c>
      <c r="F12" s="207">
        <f t="shared" si="0"/>
        <v>35.9980780701173</v>
      </c>
      <c r="G12" s="207">
        <f t="shared" si="1"/>
        <v>370.2624403544649</v>
      </c>
    </row>
    <row r="13" spans="1:7" ht="36">
      <c r="A13" s="202" t="s">
        <v>266</v>
      </c>
      <c r="B13" s="203" t="s">
        <v>267</v>
      </c>
      <c r="C13" s="208">
        <v>14306.7</v>
      </c>
      <c r="D13" s="208">
        <v>0</v>
      </c>
      <c r="E13" s="209">
        <v>1703</v>
      </c>
      <c r="F13" s="207">
        <f t="shared" si="0"/>
        <v>0</v>
      </c>
      <c r="G13" s="207">
        <f t="shared" si="1"/>
        <v>0</v>
      </c>
    </row>
    <row r="14" spans="1:7" ht="60">
      <c r="A14" s="202" t="s">
        <v>268</v>
      </c>
      <c r="B14" s="203" t="s">
        <v>269</v>
      </c>
      <c r="C14" s="208">
        <v>1375.7</v>
      </c>
      <c r="D14" s="208">
        <v>151.5</v>
      </c>
      <c r="E14" s="206">
        <v>0</v>
      </c>
      <c r="F14" s="207">
        <f t="shared" si="0"/>
        <v>11.012575416151776</v>
      </c>
      <c r="G14" s="207" t="s">
        <v>37</v>
      </c>
    </row>
    <row r="15" spans="1:7" ht="48">
      <c r="A15" s="202" t="s">
        <v>270</v>
      </c>
      <c r="B15" s="203" t="s">
        <v>271</v>
      </c>
      <c r="C15" s="208">
        <v>124526.4</v>
      </c>
      <c r="D15" s="208">
        <v>101453.6</v>
      </c>
      <c r="E15" s="210">
        <v>59480.2</v>
      </c>
      <c r="F15" s="207">
        <f t="shared" si="0"/>
        <v>81.47155944442304</v>
      </c>
      <c r="G15" s="207">
        <f t="shared" si="1"/>
        <v>170.5670122158298</v>
      </c>
    </row>
    <row r="16" spans="1:7" ht="51" customHeight="1">
      <c r="A16" s="202" t="s">
        <v>272</v>
      </c>
      <c r="B16" s="203" t="s">
        <v>273</v>
      </c>
      <c r="C16" s="208">
        <v>3011.1</v>
      </c>
      <c r="D16" s="208">
        <v>132.5</v>
      </c>
      <c r="E16" s="209">
        <v>1118.1</v>
      </c>
      <c r="F16" s="207">
        <f t="shared" si="0"/>
        <v>4.400385241273954</v>
      </c>
      <c r="G16" s="207">
        <f t="shared" si="1"/>
        <v>11.850460602808337</v>
      </c>
    </row>
    <row r="17" spans="1:7" ht="75.75" customHeight="1">
      <c r="A17" s="202" t="s">
        <v>274</v>
      </c>
      <c r="B17" s="203" t="s">
        <v>275</v>
      </c>
      <c r="C17" s="208">
        <v>23595.1</v>
      </c>
      <c r="D17" s="208">
        <v>23592.2</v>
      </c>
      <c r="E17" s="210">
        <v>25535.5</v>
      </c>
      <c r="F17" s="207">
        <f t="shared" si="0"/>
        <v>99.98770931252676</v>
      </c>
      <c r="G17" s="207">
        <f t="shared" si="1"/>
        <v>92.38981026414208</v>
      </c>
    </row>
    <row r="18" spans="1:7" ht="70.5" customHeight="1">
      <c r="A18" s="202" t="s">
        <v>276</v>
      </c>
      <c r="B18" s="203" t="s">
        <v>277</v>
      </c>
      <c r="C18" s="208">
        <v>0</v>
      </c>
      <c r="D18" s="208">
        <v>0</v>
      </c>
      <c r="E18" s="209">
        <v>0</v>
      </c>
      <c r="F18" s="207" t="s">
        <v>37</v>
      </c>
      <c r="G18" s="207" t="s">
        <v>37</v>
      </c>
    </row>
    <row r="19" spans="1:7" ht="45.75" customHeight="1">
      <c r="A19" s="202" t="s">
        <v>278</v>
      </c>
      <c r="B19" s="203" t="s">
        <v>279</v>
      </c>
      <c r="C19" s="208">
        <v>0</v>
      </c>
      <c r="D19" s="208">
        <v>0</v>
      </c>
      <c r="E19" s="206">
        <v>0</v>
      </c>
      <c r="F19" s="207" t="s">
        <v>37</v>
      </c>
      <c r="G19" s="207" t="s">
        <v>37</v>
      </c>
    </row>
    <row r="20" spans="1:7" ht="48">
      <c r="A20" s="202" t="s">
        <v>280</v>
      </c>
      <c r="B20" s="203" t="s">
        <v>281</v>
      </c>
      <c r="C20" s="208">
        <v>18103.8</v>
      </c>
      <c r="D20" s="208">
        <v>15181.5</v>
      </c>
      <c r="E20" s="210">
        <v>14418</v>
      </c>
      <c r="F20" s="207">
        <f t="shared" si="0"/>
        <v>83.85808504291917</v>
      </c>
      <c r="G20" s="207">
        <f t="shared" si="1"/>
        <v>105.29546400332916</v>
      </c>
    </row>
    <row r="21" spans="1:7" ht="72">
      <c r="A21" s="202" t="s">
        <v>282</v>
      </c>
      <c r="B21" s="203" t="s">
        <v>283</v>
      </c>
      <c r="C21" s="208">
        <v>24848.7</v>
      </c>
      <c r="D21" s="208">
        <v>21375.6</v>
      </c>
      <c r="E21" s="209">
        <v>23376</v>
      </c>
      <c r="F21" s="207">
        <f t="shared" si="0"/>
        <v>86.02301126417076</v>
      </c>
      <c r="G21" s="207">
        <f t="shared" si="1"/>
        <v>91.44250513347022</v>
      </c>
    </row>
  </sheetData>
  <sheetProtection/>
  <mergeCells count="8">
    <mergeCell ref="A3:A4"/>
    <mergeCell ref="A1:G1"/>
    <mergeCell ref="A2:F2"/>
    <mergeCell ref="C3:C4"/>
    <mergeCell ref="D3:D4"/>
    <mergeCell ref="E3:E4"/>
    <mergeCell ref="F3:G3"/>
    <mergeCell ref="B3:B4"/>
  </mergeCells>
  <printOptions/>
  <pageMargins left="0.35433070866141736" right="0.35433070866141736" top="0" bottom="0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75"/>
  <sheetViews>
    <sheetView zoomScalePageLayoutView="0" workbookViewId="0" topLeftCell="A1">
      <selection activeCell="B14" sqref="B14:G14"/>
    </sheetView>
  </sheetViews>
  <sheetFormatPr defaultColWidth="8.875" defaultRowHeight="12.75"/>
  <cols>
    <col min="1" max="1" width="24.375" style="124" customWidth="1"/>
    <col min="2" max="6" width="8.875" style="124" customWidth="1"/>
    <col min="7" max="7" width="17.00390625" style="124" customWidth="1"/>
    <col min="8" max="9" width="12.375" style="124" hidden="1" customWidth="1"/>
    <col min="10" max="10" width="13.375" style="124" customWidth="1"/>
    <col min="11" max="11" width="11.125" style="124" customWidth="1"/>
    <col min="12" max="12" width="11.00390625" style="124" customWidth="1"/>
    <col min="13" max="13" width="7.625" style="124" customWidth="1"/>
    <col min="14" max="14" width="5.375" style="124" customWidth="1"/>
    <col min="15" max="18" width="8.875" style="124" customWidth="1"/>
    <col min="19" max="19" width="6.75390625" style="124" customWidth="1"/>
    <col min="20" max="16384" width="8.875" style="124" customWidth="1"/>
  </cols>
  <sheetData>
    <row r="2" spans="5:11" ht="26.25" customHeight="1">
      <c r="E2" s="125"/>
      <c r="F2" s="125"/>
      <c r="G2" s="125"/>
      <c r="H2" s="125"/>
      <c r="I2" s="125"/>
      <c r="J2" s="125"/>
      <c r="K2" s="125"/>
    </row>
    <row r="3" spans="1:13" ht="39" customHeight="1">
      <c r="A3" s="192" t="s">
        <v>249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26"/>
      <c r="M3" s="127"/>
    </row>
    <row r="4" spans="1:10" ht="13.5" customHeight="1">
      <c r="A4" s="128"/>
      <c r="B4" s="128"/>
      <c r="C4" s="128"/>
      <c r="D4" s="128"/>
      <c r="E4" s="128"/>
      <c r="F4" s="128"/>
      <c r="G4" s="128"/>
      <c r="H4" s="127" t="s">
        <v>222</v>
      </c>
      <c r="I4" s="127"/>
      <c r="J4" s="127" t="s">
        <v>222</v>
      </c>
    </row>
    <row r="5" spans="1:11" ht="44.25" customHeight="1">
      <c r="A5" s="129" t="s">
        <v>223</v>
      </c>
      <c r="B5" s="193" t="s">
        <v>224</v>
      </c>
      <c r="C5" s="193"/>
      <c r="D5" s="193"/>
      <c r="E5" s="193"/>
      <c r="F5" s="193"/>
      <c r="G5" s="193"/>
      <c r="H5" s="130" t="s">
        <v>225</v>
      </c>
      <c r="I5" s="130" t="s">
        <v>226</v>
      </c>
      <c r="J5" s="130" t="s">
        <v>250</v>
      </c>
      <c r="K5" s="131" t="s">
        <v>179</v>
      </c>
    </row>
    <row r="6" spans="1:17" ht="24" customHeight="1">
      <c r="A6" s="132"/>
      <c r="B6" s="194" t="s">
        <v>251</v>
      </c>
      <c r="C6" s="194"/>
      <c r="D6" s="194"/>
      <c r="E6" s="194"/>
      <c r="F6" s="194"/>
      <c r="G6" s="194"/>
      <c r="H6" s="134">
        <v>-127424.6</v>
      </c>
      <c r="I6" s="135">
        <v>-10358</v>
      </c>
      <c r="J6" s="136">
        <v>-86586.9</v>
      </c>
      <c r="K6" s="136">
        <v>118712.7</v>
      </c>
      <c r="L6" s="137"/>
      <c r="M6" s="138"/>
      <c r="N6" s="138"/>
      <c r="O6" s="138"/>
      <c r="P6" s="138"/>
      <c r="Q6" s="138"/>
    </row>
    <row r="7" spans="1:17" ht="18.75" customHeight="1">
      <c r="A7" s="132"/>
      <c r="B7" s="189"/>
      <c r="C7" s="189"/>
      <c r="D7" s="189"/>
      <c r="E7" s="189"/>
      <c r="F7" s="189"/>
      <c r="G7" s="189"/>
      <c r="H7" s="139">
        <v>0.1</v>
      </c>
      <c r="I7" s="139"/>
      <c r="J7" s="140">
        <v>0.131</v>
      </c>
      <c r="K7" s="140">
        <v>0</v>
      </c>
      <c r="L7" s="141"/>
      <c r="M7" s="138"/>
      <c r="N7" s="138"/>
      <c r="O7" s="138"/>
      <c r="P7" s="138"/>
      <c r="Q7" s="138"/>
    </row>
    <row r="8" spans="1:17" ht="33" customHeight="1">
      <c r="A8" s="142" t="s">
        <v>227</v>
      </c>
      <c r="B8" s="133" t="s">
        <v>228</v>
      </c>
      <c r="C8" s="134"/>
      <c r="D8" s="143"/>
      <c r="E8" s="134"/>
      <c r="F8" s="143"/>
      <c r="G8" s="143"/>
      <c r="H8" s="135" t="e">
        <f>H9+#REF!+#REF!+H19</f>
        <v>#REF!</v>
      </c>
      <c r="I8" s="135" t="e">
        <f>I9+#REF!+#REF!+I19</f>
        <v>#REF!</v>
      </c>
      <c r="J8" s="136">
        <v>86586.9</v>
      </c>
      <c r="K8" s="136">
        <v>-118712.7</v>
      </c>
      <c r="L8" s="138"/>
      <c r="M8" s="144"/>
      <c r="N8" s="138"/>
      <c r="O8" s="138"/>
      <c r="P8" s="138"/>
      <c r="Q8" s="138"/>
    </row>
    <row r="9" spans="1:17" ht="33" customHeight="1">
      <c r="A9" s="142" t="s">
        <v>229</v>
      </c>
      <c r="B9" s="187" t="s">
        <v>230</v>
      </c>
      <c r="C9" s="187"/>
      <c r="D9" s="187"/>
      <c r="E9" s="187"/>
      <c r="F9" s="187"/>
      <c r="G9" s="187"/>
      <c r="H9" s="145" t="e">
        <f>#REF!-#REF!</f>
        <v>#REF!</v>
      </c>
      <c r="I9" s="145" t="e">
        <f>#REF!-#REF!</f>
        <v>#REF!</v>
      </c>
      <c r="J9" s="136">
        <v>0</v>
      </c>
      <c r="K9" s="136">
        <v>-20000</v>
      </c>
      <c r="L9" s="146"/>
      <c r="M9" s="144"/>
      <c r="N9" s="138"/>
      <c r="O9" s="138"/>
      <c r="P9" s="138"/>
      <c r="Q9" s="138"/>
    </row>
    <row r="10" spans="1:19" ht="33.75" customHeight="1">
      <c r="A10" s="147" t="s">
        <v>231</v>
      </c>
      <c r="B10" s="189" t="s">
        <v>232</v>
      </c>
      <c r="C10" s="189"/>
      <c r="D10" s="189"/>
      <c r="E10" s="189"/>
      <c r="F10" s="189"/>
      <c r="G10" s="189"/>
      <c r="H10" s="135">
        <v>418525.3</v>
      </c>
      <c r="I10" s="135">
        <f>J10-H10</f>
        <v>-318525.3</v>
      </c>
      <c r="J10" s="148">
        <v>100000</v>
      </c>
      <c r="K10" s="148">
        <v>0</v>
      </c>
      <c r="L10" s="149"/>
      <c r="M10" s="150"/>
      <c r="N10" s="150"/>
      <c r="O10" s="138"/>
      <c r="P10" s="190"/>
      <c r="Q10" s="190"/>
      <c r="R10" s="191"/>
      <c r="S10" s="191"/>
    </row>
    <row r="11" spans="1:17" ht="39.75" customHeight="1">
      <c r="A11" s="147" t="s">
        <v>233</v>
      </c>
      <c r="B11" s="189" t="s">
        <v>234</v>
      </c>
      <c r="C11" s="189"/>
      <c r="D11" s="189"/>
      <c r="E11" s="189"/>
      <c r="F11" s="189"/>
      <c r="G11" s="189"/>
      <c r="H11" s="135">
        <v>418525.3</v>
      </c>
      <c r="I11" s="135">
        <f>J11-H11</f>
        <v>-518525.3</v>
      </c>
      <c r="J11" s="148">
        <v>-100000</v>
      </c>
      <c r="K11" s="148">
        <v>-20000</v>
      </c>
      <c r="L11" s="149"/>
      <c r="M11" s="151"/>
      <c r="N11" s="149"/>
      <c r="O11" s="138"/>
      <c r="P11" s="190"/>
      <c r="Q11" s="190"/>
    </row>
    <row r="12" spans="1:17" ht="35.25" customHeight="1">
      <c r="A12" s="142" t="s">
        <v>235</v>
      </c>
      <c r="B12" s="187" t="s">
        <v>236</v>
      </c>
      <c r="C12" s="187"/>
      <c r="D12" s="187"/>
      <c r="E12" s="187"/>
      <c r="F12" s="187"/>
      <c r="G12" s="187"/>
      <c r="H12" s="135"/>
      <c r="I12" s="135"/>
      <c r="J12" s="136">
        <v>86586.9</v>
      </c>
      <c r="K12" s="136">
        <v>-98712.7</v>
      </c>
      <c r="L12" s="152"/>
      <c r="M12" s="153"/>
      <c r="N12" s="138"/>
      <c r="O12" s="138"/>
      <c r="P12" s="138"/>
      <c r="Q12" s="138"/>
    </row>
    <row r="13" spans="1:17" ht="33" customHeight="1">
      <c r="A13" s="142" t="s">
        <v>237</v>
      </c>
      <c r="B13" s="187" t="s">
        <v>238</v>
      </c>
      <c r="C13" s="187"/>
      <c r="D13" s="187"/>
      <c r="E13" s="187"/>
      <c r="F13" s="187"/>
      <c r="G13" s="187"/>
      <c r="H13" s="135"/>
      <c r="I13" s="135"/>
      <c r="J13" s="136">
        <f>J14</f>
        <v>-4026937.6</v>
      </c>
      <c r="K13" s="136">
        <f>K14</f>
        <v>-962021.6</v>
      </c>
      <c r="L13" s="146"/>
      <c r="M13" s="154"/>
      <c r="N13" s="138"/>
      <c r="O13" s="138"/>
      <c r="P13" s="138"/>
      <c r="Q13" s="138"/>
    </row>
    <row r="14" spans="1:17" ht="34.5" customHeight="1">
      <c r="A14" s="147" t="s">
        <v>239</v>
      </c>
      <c r="B14" s="188" t="s">
        <v>240</v>
      </c>
      <c r="C14" s="188"/>
      <c r="D14" s="188"/>
      <c r="E14" s="188"/>
      <c r="F14" s="188"/>
      <c r="G14" s="188"/>
      <c r="H14" s="135"/>
      <c r="I14" s="135"/>
      <c r="J14" s="148">
        <f>J15</f>
        <v>-4026937.6</v>
      </c>
      <c r="K14" s="148">
        <f>K15</f>
        <v>-962021.6</v>
      </c>
      <c r="L14" s="155"/>
      <c r="M14" s="154"/>
      <c r="N14" s="138"/>
      <c r="O14" s="138"/>
      <c r="P14" s="138"/>
      <c r="Q14" s="138"/>
    </row>
    <row r="15" spans="1:17" ht="35.25" customHeight="1">
      <c r="A15" s="147" t="s">
        <v>241</v>
      </c>
      <c r="B15" s="188" t="s">
        <v>242</v>
      </c>
      <c r="C15" s="188"/>
      <c r="D15" s="188"/>
      <c r="E15" s="188"/>
      <c r="F15" s="188"/>
      <c r="G15" s="188"/>
      <c r="H15" s="135"/>
      <c r="I15" s="135"/>
      <c r="J15" s="148">
        <v>-4026937.6</v>
      </c>
      <c r="K15" s="148">
        <v>-962021.6</v>
      </c>
      <c r="L15" s="155"/>
      <c r="M15" s="156"/>
      <c r="N15" s="138"/>
      <c r="O15" s="138"/>
      <c r="P15" s="138"/>
      <c r="Q15" s="138"/>
    </row>
    <row r="16" spans="1:17" ht="35.25" customHeight="1">
      <c r="A16" s="142" t="s">
        <v>243</v>
      </c>
      <c r="B16" s="187" t="s">
        <v>244</v>
      </c>
      <c r="C16" s="187"/>
      <c r="D16" s="187"/>
      <c r="E16" s="187"/>
      <c r="F16" s="187"/>
      <c r="G16" s="187"/>
      <c r="H16" s="135"/>
      <c r="I16" s="135"/>
      <c r="J16" s="136">
        <f>J17</f>
        <v>4113524.5</v>
      </c>
      <c r="K16" s="136">
        <f>K17</f>
        <v>863308.9</v>
      </c>
      <c r="L16" s="157"/>
      <c r="M16" s="156"/>
      <c r="N16" s="138"/>
      <c r="O16" s="138"/>
      <c r="P16" s="138"/>
      <c r="Q16" s="138"/>
    </row>
    <row r="17" spans="1:17" ht="35.25" customHeight="1">
      <c r="A17" s="147" t="s">
        <v>245</v>
      </c>
      <c r="B17" s="188" t="s">
        <v>246</v>
      </c>
      <c r="C17" s="188"/>
      <c r="D17" s="188"/>
      <c r="E17" s="188"/>
      <c r="F17" s="188"/>
      <c r="G17" s="188"/>
      <c r="H17" s="135"/>
      <c r="I17" s="135"/>
      <c r="J17" s="148">
        <f>J18</f>
        <v>4113524.5</v>
      </c>
      <c r="K17" s="148">
        <f>K18</f>
        <v>863308.9</v>
      </c>
      <c r="L17" s="158"/>
      <c r="M17" s="156"/>
      <c r="N17" s="138"/>
      <c r="O17" s="138"/>
      <c r="P17" s="138"/>
      <c r="Q17" s="138"/>
    </row>
    <row r="18" spans="1:17" ht="39.75" customHeight="1">
      <c r="A18" s="147" t="s">
        <v>247</v>
      </c>
      <c r="B18" s="188" t="s">
        <v>248</v>
      </c>
      <c r="C18" s="188"/>
      <c r="D18" s="188"/>
      <c r="E18" s="188"/>
      <c r="F18" s="188"/>
      <c r="G18" s="188"/>
      <c r="H18" s="135"/>
      <c r="I18" s="135"/>
      <c r="J18" s="148">
        <v>4113524.5</v>
      </c>
      <c r="K18" s="148">
        <v>863308.9</v>
      </c>
      <c r="L18" s="159"/>
      <c r="M18" s="156"/>
      <c r="N18" s="138"/>
      <c r="O18" s="138"/>
      <c r="P18" s="138"/>
      <c r="Q18" s="138"/>
    </row>
    <row r="19" spans="1:17" ht="30.75" customHeight="1">
      <c r="A19" s="160"/>
      <c r="H19" s="161">
        <v>5000</v>
      </c>
      <c r="I19" s="161">
        <f>J19-H19</f>
        <v>-5000</v>
      </c>
      <c r="J19" s="161"/>
      <c r="K19" s="138"/>
      <c r="L19" s="138"/>
      <c r="M19" s="138"/>
      <c r="N19" s="138"/>
      <c r="O19" s="138"/>
      <c r="P19" s="138"/>
      <c r="Q19" s="138"/>
    </row>
    <row r="20" spans="1:17" ht="30.75" customHeight="1">
      <c r="A20" s="160"/>
      <c r="H20" s="161"/>
      <c r="I20" s="161"/>
      <c r="J20" s="161"/>
      <c r="K20" s="138"/>
      <c r="L20" s="138"/>
      <c r="M20" s="138"/>
      <c r="N20" s="138"/>
      <c r="O20" s="138"/>
      <c r="P20" s="138"/>
      <c r="Q20" s="138"/>
    </row>
    <row r="21" spans="1:17" ht="16.5" customHeight="1">
      <c r="A21" s="173"/>
      <c r="B21" s="173"/>
      <c r="C21" s="173"/>
      <c r="D21" s="9"/>
      <c r="E21"/>
      <c r="F21" s="186"/>
      <c r="G21" s="186"/>
      <c r="H21" s="124">
        <v>2503960.2</v>
      </c>
      <c r="J21" s="162"/>
      <c r="K21" s="138"/>
      <c r="L21" s="138"/>
      <c r="M21" s="138"/>
      <c r="N21" s="138"/>
      <c r="O21" s="138"/>
      <c r="P21" s="138"/>
      <c r="Q21" s="138"/>
    </row>
    <row r="22" spans="1:17" ht="13.5" customHeight="1">
      <c r="A22" s="17"/>
      <c r="B22" s="17"/>
      <c r="C22" s="2"/>
      <c r="D22" s="9"/>
      <c r="E22"/>
      <c r="F22" s="186"/>
      <c r="G22" s="186"/>
      <c r="H22" s="124">
        <v>2508960.2</v>
      </c>
      <c r="K22" s="138"/>
      <c r="L22" s="138"/>
      <c r="M22" s="138"/>
      <c r="N22" s="138"/>
      <c r="O22" s="138"/>
      <c r="P22" s="138"/>
      <c r="Q22" s="138"/>
    </row>
    <row r="23" spans="11:17" ht="54" customHeight="1">
      <c r="K23" s="138"/>
      <c r="L23" s="138"/>
      <c r="M23" s="138"/>
      <c r="N23" s="138"/>
      <c r="O23" s="138"/>
      <c r="P23" s="138"/>
      <c r="Q23" s="138"/>
    </row>
    <row r="24" spans="11:17" ht="17.25" customHeight="1">
      <c r="K24" s="163"/>
      <c r="L24" s="163"/>
      <c r="M24" s="138"/>
      <c r="N24" s="138"/>
      <c r="O24" s="138"/>
      <c r="P24" s="138"/>
      <c r="Q24" s="138"/>
    </row>
    <row r="25" spans="8:17" ht="12.75">
      <c r="H25" s="164"/>
      <c r="I25" s="164"/>
      <c r="J25" s="165"/>
      <c r="K25" s="138"/>
      <c r="L25" s="138"/>
      <c r="M25" s="138"/>
      <c r="N25" s="138"/>
      <c r="O25" s="138"/>
      <c r="P25" s="138"/>
      <c r="Q25" s="138"/>
    </row>
    <row r="26" spans="10:17" ht="12.75">
      <c r="J26" s="165"/>
      <c r="K26" s="144"/>
      <c r="L26" s="144"/>
      <c r="M26" s="144"/>
      <c r="N26" s="138"/>
      <c r="O26" s="138"/>
      <c r="P26" s="138"/>
      <c r="Q26" s="138"/>
    </row>
    <row r="27" spans="11:17" ht="12.75">
      <c r="K27" s="144"/>
      <c r="L27" s="144"/>
      <c r="M27" s="138"/>
      <c r="N27" s="138"/>
      <c r="O27" s="138"/>
      <c r="P27" s="155"/>
      <c r="Q27" s="138"/>
    </row>
    <row r="28" spans="11:17" ht="12.75">
      <c r="K28" s="144"/>
      <c r="L28" s="144"/>
      <c r="M28" s="138"/>
      <c r="N28" s="138"/>
      <c r="O28" s="138"/>
      <c r="P28" s="155"/>
      <c r="Q28" s="138"/>
    </row>
    <row r="29" spans="11:17" ht="12.75">
      <c r="K29" s="138"/>
      <c r="L29" s="138"/>
      <c r="M29" s="138"/>
      <c r="N29" s="138"/>
      <c r="O29" s="138"/>
      <c r="P29" s="138"/>
      <c r="Q29" s="138"/>
    </row>
    <row r="30" spans="11:17" ht="12.75">
      <c r="K30" s="138"/>
      <c r="L30" s="138"/>
      <c r="M30" s="138"/>
      <c r="N30" s="138"/>
      <c r="O30" s="138"/>
      <c r="P30" s="138"/>
      <c r="Q30" s="138"/>
    </row>
    <row r="31" spans="11:17" ht="12.75">
      <c r="K31" s="138"/>
      <c r="L31" s="138"/>
      <c r="M31" s="138"/>
      <c r="N31" s="138"/>
      <c r="O31" s="138"/>
      <c r="P31" s="138"/>
      <c r="Q31" s="138"/>
    </row>
    <row r="32" spans="11:17" ht="12.75">
      <c r="K32" s="138"/>
      <c r="L32" s="138"/>
      <c r="M32" s="138"/>
      <c r="N32" s="138"/>
      <c r="O32" s="138"/>
      <c r="P32" s="138"/>
      <c r="Q32" s="138"/>
    </row>
    <row r="33" spans="11:17" ht="12.75">
      <c r="K33" s="138"/>
      <c r="L33" s="138"/>
      <c r="M33" s="138"/>
      <c r="N33" s="138"/>
      <c r="O33" s="138"/>
      <c r="P33" s="138"/>
      <c r="Q33" s="138"/>
    </row>
    <row r="34" spans="11:17" ht="12.75">
      <c r="K34" s="138"/>
      <c r="L34" s="138"/>
      <c r="M34" s="138"/>
      <c r="N34" s="138"/>
      <c r="O34" s="138"/>
      <c r="P34" s="138"/>
      <c r="Q34" s="138"/>
    </row>
    <row r="35" spans="11:17" ht="12.75">
      <c r="K35" s="138"/>
      <c r="L35" s="138"/>
      <c r="M35" s="138"/>
      <c r="N35" s="138"/>
      <c r="O35" s="138"/>
      <c r="P35" s="138"/>
      <c r="Q35" s="138"/>
    </row>
    <row r="36" spans="11:17" ht="12.75">
      <c r="K36" s="138"/>
      <c r="L36" s="138"/>
      <c r="M36" s="138"/>
      <c r="N36" s="138"/>
      <c r="O36" s="138"/>
      <c r="P36" s="138"/>
      <c r="Q36" s="138"/>
    </row>
    <row r="37" spans="11:17" ht="12.75">
      <c r="K37" s="138"/>
      <c r="L37" s="138"/>
      <c r="M37" s="138"/>
      <c r="N37" s="138"/>
      <c r="O37" s="138"/>
      <c r="P37" s="138"/>
      <c r="Q37" s="138"/>
    </row>
    <row r="38" spans="11:17" ht="12.75">
      <c r="K38" s="138"/>
      <c r="L38" s="138"/>
      <c r="M38" s="138"/>
      <c r="N38" s="138"/>
      <c r="O38" s="138"/>
      <c r="P38" s="138"/>
      <c r="Q38" s="138"/>
    </row>
    <row r="39" spans="11:17" ht="12.75">
      <c r="K39" s="138"/>
      <c r="L39" s="138"/>
      <c r="M39" s="138"/>
      <c r="N39" s="138"/>
      <c r="O39" s="138"/>
      <c r="P39" s="138"/>
      <c r="Q39" s="138"/>
    </row>
    <row r="40" spans="11:17" ht="12.75">
      <c r="K40" s="138"/>
      <c r="L40" s="138"/>
      <c r="M40" s="138"/>
      <c r="N40" s="138"/>
      <c r="O40" s="138"/>
      <c r="P40" s="138"/>
      <c r="Q40" s="138"/>
    </row>
    <row r="41" spans="11:17" ht="12.75">
      <c r="K41" s="138"/>
      <c r="L41" s="138"/>
      <c r="M41" s="138"/>
      <c r="N41" s="138"/>
      <c r="O41" s="138"/>
      <c r="P41" s="138"/>
      <c r="Q41" s="138"/>
    </row>
    <row r="42" spans="11:17" ht="12.75">
      <c r="K42" s="138"/>
      <c r="L42" s="138"/>
      <c r="M42" s="138"/>
      <c r="N42" s="138"/>
      <c r="O42" s="138"/>
      <c r="P42" s="138"/>
      <c r="Q42" s="138"/>
    </row>
    <row r="43" spans="11:17" ht="12.75">
      <c r="K43" s="138"/>
      <c r="L43" s="138"/>
      <c r="M43" s="138"/>
      <c r="N43" s="138"/>
      <c r="O43" s="138"/>
      <c r="P43" s="138"/>
      <c r="Q43" s="138"/>
    </row>
    <row r="44" spans="11:17" ht="12.75">
      <c r="K44" s="138"/>
      <c r="L44" s="138"/>
      <c r="M44" s="138"/>
      <c r="N44" s="138"/>
      <c r="O44" s="138"/>
      <c r="P44" s="138"/>
      <c r="Q44" s="138"/>
    </row>
    <row r="45" spans="11:17" ht="12.75">
      <c r="K45" s="138"/>
      <c r="L45" s="138"/>
      <c r="M45" s="138"/>
      <c r="N45" s="138"/>
      <c r="O45" s="138"/>
      <c r="P45" s="138"/>
      <c r="Q45" s="138"/>
    </row>
    <row r="46" spans="11:17" ht="12.75">
      <c r="K46" s="138"/>
      <c r="L46" s="138"/>
      <c r="M46" s="138"/>
      <c r="N46" s="138"/>
      <c r="O46" s="138"/>
      <c r="P46" s="138"/>
      <c r="Q46" s="138"/>
    </row>
    <row r="47" spans="11:17" ht="12.75">
      <c r="K47" s="138"/>
      <c r="L47" s="138"/>
      <c r="M47" s="138"/>
      <c r="N47" s="138"/>
      <c r="O47" s="138"/>
      <c r="P47" s="138"/>
      <c r="Q47" s="138"/>
    </row>
    <row r="48" spans="11:17" ht="12.75">
      <c r="K48" s="138"/>
      <c r="L48" s="138"/>
      <c r="M48" s="138"/>
      <c r="N48" s="138"/>
      <c r="O48" s="138"/>
      <c r="P48" s="138"/>
      <c r="Q48" s="138"/>
    </row>
    <row r="49" spans="11:17" ht="12.75">
      <c r="K49" s="138"/>
      <c r="L49" s="138"/>
      <c r="M49" s="138"/>
      <c r="N49" s="138"/>
      <c r="O49" s="138"/>
      <c r="P49" s="138"/>
      <c r="Q49" s="138"/>
    </row>
    <row r="50" spans="11:17" ht="12.75">
      <c r="K50" s="138"/>
      <c r="L50" s="138"/>
      <c r="M50" s="138"/>
      <c r="N50" s="138"/>
      <c r="O50" s="138"/>
      <c r="P50" s="138"/>
      <c r="Q50" s="138"/>
    </row>
    <row r="51" spans="11:17" ht="12.75">
      <c r="K51" s="138"/>
      <c r="L51" s="138"/>
      <c r="M51" s="138"/>
      <c r="N51" s="138"/>
      <c r="O51" s="138"/>
      <c r="P51" s="138"/>
      <c r="Q51" s="138"/>
    </row>
    <row r="52" spans="11:17" ht="12.75">
      <c r="K52" s="138"/>
      <c r="L52" s="138"/>
      <c r="M52" s="138"/>
      <c r="N52" s="138"/>
      <c r="O52" s="138"/>
      <c r="P52" s="138"/>
      <c r="Q52" s="138"/>
    </row>
    <row r="53" spans="11:17" ht="12.75">
      <c r="K53" s="138"/>
      <c r="L53" s="138"/>
      <c r="M53" s="138"/>
      <c r="N53" s="138"/>
      <c r="O53" s="138"/>
      <c r="P53" s="138"/>
      <c r="Q53" s="138"/>
    </row>
    <row r="54" spans="11:17" ht="12.75">
      <c r="K54" s="138"/>
      <c r="L54" s="138"/>
      <c r="M54" s="138"/>
      <c r="N54" s="138"/>
      <c r="O54" s="138"/>
      <c r="P54" s="138"/>
      <c r="Q54" s="138"/>
    </row>
    <row r="55" spans="11:17" ht="12.75">
      <c r="K55" s="138"/>
      <c r="L55" s="138"/>
      <c r="M55" s="138"/>
      <c r="N55" s="138"/>
      <c r="O55" s="138"/>
      <c r="P55" s="138"/>
      <c r="Q55" s="138"/>
    </row>
    <row r="56" spans="11:17" ht="12.75">
      <c r="K56" s="138"/>
      <c r="L56" s="138"/>
      <c r="M56" s="138"/>
      <c r="N56" s="138"/>
      <c r="O56" s="138"/>
      <c r="P56" s="138"/>
      <c r="Q56" s="138"/>
    </row>
    <row r="57" spans="11:17" ht="12.75">
      <c r="K57" s="138"/>
      <c r="L57" s="138"/>
      <c r="M57" s="138"/>
      <c r="N57" s="138"/>
      <c r="O57" s="138"/>
      <c r="P57" s="138"/>
      <c r="Q57" s="138"/>
    </row>
    <row r="58" spans="11:17" ht="12.75">
      <c r="K58" s="138"/>
      <c r="L58" s="138"/>
      <c r="M58" s="138"/>
      <c r="N58" s="138"/>
      <c r="O58" s="138"/>
      <c r="P58" s="138"/>
      <c r="Q58" s="138"/>
    </row>
    <row r="59" spans="11:17" ht="12.75">
      <c r="K59" s="138"/>
      <c r="L59" s="138"/>
      <c r="M59" s="138"/>
      <c r="N59" s="138"/>
      <c r="O59" s="138"/>
      <c r="P59" s="138"/>
      <c r="Q59" s="138"/>
    </row>
    <row r="60" spans="11:17" ht="12.75">
      <c r="K60" s="138"/>
      <c r="L60" s="138"/>
      <c r="M60" s="138"/>
      <c r="N60" s="138"/>
      <c r="O60" s="138"/>
      <c r="P60" s="138"/>
      <c r="Q60" s="138"/>
    </row>
    <row r="61" spans="11:17" ht="12.75">
      <c r="K61" s="138"/>
      <c r="L61" s="138"/>
      <c r="M61" s="138"/>
      <c r="N61" s="138"/>
      <c r="O61" s="138"/>
      <c r="P61" s="138"/>
      <c r="Q61" s="138"/>
    </row>
    <row r="62" spans="11:17" ht="12.75">
      <c r="K62" s="138"/>
      <c r="L62" s="138"/>
      <c r="M62" s="138"/>
      <c r="N62" s="138"/>
      <c r="O62" s="138"/>
      <c r="P62" s="138"/>
      <c r="Q62" s="138"/>
    </row>
    <row r="63" spans="11:17" ht="12.75">
      <c r="K63" s="138"/>
      <c r="L63" s="138"/>
      <c r="M63" s="138"/>
      <c r="N63" s="138"/>
      <c r="O63" s="138"/>
      <c r="P63" s="138"/>
      <c r="Q63" s="138"/>
    </row>
    <row r="64" spans="11:17" ht="12.75">
      <c r="K64" s="138"/>
      <c r="L64" s="138"/>
      <c r="M64" s="138"/>
      <c r="N64" s="138"/>
      <c r="O64" s="138"/>
      <c r="P64" s="138"/>
      <c r="Q64" s="138"/>
    </row>
    <row r="65" spans="11:17" ht="12.75">
      <c r="K65" s="138"/>
      <c r="L65" s="138"/>
      <c r="M65" s="138"/>
      <c r="N65" s="138"/>
      <c r="O65" s="138"/>
      <c r="P65" s="138"/>
      <c r="Q65" s="138"/>
    </row>
    <row r="66" spans="11:17" ht="12.75">
      <c r="K66" s="138"/>
      <c r="L66" s="138"/>
      <c r="M66" s="138"/>
      <c r="N66" s="138"/>
      <c r="O66" s="138"/>
      <c r="P66" s="138"/>
      <c r="Q66" s="138"/>
    </row>
    <row r="67" spans="11:17" ht="12.75">
      <c r="K67" s="138"/>
      <c r="L67" s="138"/>
      <c r="M67" s="138"/>
      <c r="N67" s="138"/>
      <c r="O67" s="138"/>
      <c r="P67" s="138"/>
      <c r="Q67" s="138"/>
    </row>
    <row r="68" spans="11:17" ht="12.75">
      <c r="K68" s="138"/>
      <c r="L68" s="138"/>
      <c r="M68" s="138"/>
      <c r="N68" s="138"/>
      <c r="O68" s="138"/>
      <c r="P68" s="138"/>
      <c r="Q68" s="138"/>
    </row>
    <row r="69" spans="11:17" ht="12.75">
      <c r="K69" s="138"/>
      <c r="L69" s="138"/>
      <c r="M69" s="138"/>
      <c r="N69" s="138"/>
      <c r="O69" s="138"/>
      <c r="P69" s="138"/>
      <c r="Q69" s="138"/>
    </row>
    <row r="70" spans="11:17" ht="12.75">
      <c r="K70" s="138"/>
      <c r="L70" s="138"/>
      <c r="M70" s="138"/>
      <c r="N70" s="138"/>
      <c r="O70" s="138"/>
      <c r="P70" s="138"/>
      <c r="Q70" s="138"/>
    </row>
    <row r="71" spans="11:17" ht="12.75">
      <c r="K71" s="138"/>
      <c r="L71" s="138"/>
      <c r="M71" s="138"/>
      <c r="N71" s="138"/>
      <c r="O71" s="138"/>
      <c r="P71" s="138"/>
      <c r="Q71" s="138"/>
    </row>
    <row r="72" spans="11:17" ht="12.75">
      <c r="K72" s="138"/>
      <c r="L72" s="138"/>
      <c r="M72" s="138"/>
      <c r="N72" s="138"/>
      <c r="O72" s="138"/>
      <c r="P72" s="138"/>
      <c r="Q72" s="138"/>
    </row>
    <row r="73" spans="11:17" ht="12.75">
      <c r="K73" s="138"/>
      <c r="L73" s="138"/>
      <c r="M73" s="138"/>
      <c r="N73" s="138"/>
      <c r="O73" s="138"/>
      <c r="P73" s="138"/>
      <c r="Q73" s="138"/>
    </row>
    <row r="74" spans="11:17" ht="12.75">
      <c r="K74" s="138"/>
      <c r="L74" s="138"/>
      <c r="M74" s="138"/>
      <c r="N74" s="138"/>
      <c r="O74" s="138"/>
      <c r="P74" s="138"/>
      <c r="Q74" s="138"/>
    </row>
    <row r="75" spans="11:17" ht="12.75">
      <c r="K75" s="138"/>
      <c r="L75" s="138"/>
      <c r="M75" s="138"/>
      <c r="N75" s="138"/>
      <c r="O75" s="138"/>
      <c r="P75" s="138"/>
      <c r="Q75" s="138"/>
    </row>
  </sheetData>
  <sheetProtection/>
  <mergeCells count="20">
    <mergeCell ref="A3:K3"/>
    <mergeCell ref="B5:G5"/>
    <mergeCell ref="B6:G6"/>
    <mergeCell ref="B7:G7"/>
    <mergeCell ref="B9:G9"/>
    <mergeCell ref="B10:G10"/>
    <mergeCell ref="P10:Q10"/>
    <mergeCell ref="R10:S10"/>
    <mergeCell ref="B11:G11"/>
    <mergeCell ref="P11:Q11"/>
    <mergeCell ref="B12:G12"/>
    <mergeCell ref="A21:C21"/>
    <mergeCell ref="F21:G21"/>
    <mergeCell ref="F22:G22"/>
    <mergeCell ref="B13:G13"/>
    <mergeCell ref="B14:G14"/>
    <mergeCell ref="B15:G15"/>
    <mergeCell ref="B16:G16"/>
    <mergeCell ref="B17:G17"/>
    <mergeCell ref="B18:G18"/>
  </mergeCells>
  <printOptions/>
  <pageMargins left="0.95" right="0.3937007874015748" top="0.8267716535433072" bottom="0.8267716535433072" header="0.15748031496062992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</dc:creator>
  <cp:keywords/>
  <dc:description/>
  <cp:lastModifiedBy>Татьяна</cp:lastModifiedBy>
  <cp:lastPrinted>2017-05-12T12:28:35Z</cp:lastPrinted>
  <dcterms:created xsi:type="dcterms:W3CDTF">2007-01-24T14:16:13Z</dcterms:created>
  <dcterms:modified xsi:type="dcterms:W3CDTF">2017-05-12T12:29:52Z</dcterms:modified>
  <cp:category/>
  <cp:version/>
  <cp:contentType/>
  <cp:contentStatus/>
</cp:coreProperties>
</file>